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Strategi og analyse\HØP 2017-2020\00 TABELLER OG FIGURER\Tabeller til politisk\"/>
    </mc:Choice>
  </mc:AlternateContent>
  <bookViews>
    <workbookView xWindow="0" yWindow="0" windowWidth="28488" windowHeight="13956" activeTab="1"/>
  </bookViews>
  <sheets>
    <sheet name="Oversikt DRT" sheetId="2" r:id="rId1"/>
    <sheet name="DRT med tiltak" sheetId="1" r:id="rId2"/>
  </sheets>
  <definedNames>
    <definedName name="_xlnm.Print_Area" localSheetId="0">'Oversikt DRT'!$A$1:$I$43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0" i="1" l="1"/>
  <c r="E32" i="2"/>
  <c r="F32" i="2"/>
  <c r="G32" i="2"/>
  <c r="H32" i="2"/>
  <c r="E37" i="2"/>
  <c r="H27" i="2"/>
  <c r="G27" i="2"/>
  <c r="F27" i="2"/>
  <c r="E27" i="2"/>
  <c r="F26" i="2"/>
  <c r="G26" i="2"/>
  <c r="H26" i="2"/>
  <c r="E26" i="2"/>
  <c r="F37" i="2"/>
  <c r="G37" i="2"/>
  <c r="H37" i="2"/>
  <c r="F22" i="2"/>
  <c r="G22" i="2"/>
  <c r="H22" i="2"/>
  <c r="E22" i="2"/>
  <c r="E21" i="2"/>
  <c r="F36" i="2"/>
  <c r="G36" i="2"/>
  <c r="G38" i="2" s="1"/>
  <c r="H36" i="2"/>
  <c r="E36" i="2"/>
  <c r="H31" i="2"/>
  <c r="G31" i="2"/>
  <c r="F31" i="2"/>
  <c r="E31" i="2"/>
  <c r="F21" i="2"/>
  <c r="G21" i="2"/>
  <c r="H21" i="2"/>
  <c r="F12" i="2"/>
  <c r="G12" i="2"/>
  <c r="H12" i="2"/>
  <c r="E12" i="2"/>
  <c r="F11" i="2"/>
  <c r="F13" i="2" s="1"/>
  <c r="F15" i="2" s="1"/>
  <c r="G11" i="2"/>
  <c r="G13" i="2" s="1"/>
  <c r="G15" i="2" s="1"/>
  <c r="H11" i="2"/>
  <c r="H13" i="2" s="1"/>
  <c r="H15" i="2" s="1"/>
  <c r="E11" i="2"/>
  <c r="D40" i="2"/>
  <c r="G401" i="1"/>
  <c r="F401" i="1"/>
  <c r="E401" i="1"/>
  <c r="D401" i="1"/>
  <c r="G386" i="1"/>
  <c r="F386" i="1"/>
  <c r="E386" i="1"/>
  <c r="D386" i="1"/>
  <c r="G381" i="1"/>
  <c r="F381" i="1"/>
  <c r="E381" i="1"/>
  <c r="D381" i="1"/>
  <c r="G368" i="1"/>
  <c r="F368" i="1"/>
  <c r="E368" i="1"/>
  <c r="D368" i="1"/>
  <c r="G363" i="1"/>
  <c r="F363" i="1"/>
  <c r="E363" i="1"/>
  <c r="D363" i="1"/>
  <c r="G336" i="1"/>
  <c r="F336" i="1"/>
  <c r="E336" i="1"/>
  <c r="D336" i="1"/>
  <c r="G331" i="1"/>
  <c r="F331" i="1"/>
  <c r="E331" i="1"/>
  <c r="D331" i="1"/>
  <c r="G326" i="1"/>
  <c r="F326" i="1"/>
  <c r="E326" i="1"/>
  <c r="D326" i="1"/>
  <c r="G308" i="1"/>
  <c r="F308" i="1"/>
  <c r="E308" i="1"/>
  <c r="D308" i="1"/>
  <c r="G281" i="1"/>
  <c r="F281" i="1"/>
  <c r="E281" i="1"/>
  <c r="D281" i="1"/>
  <c r="G223" i="1"/>
  <c r="F223" i="1"/>
  <c r="E223" i="1"/>
  <c r="D223" i="1"/>
  <c r="G190" i="1"/>
  <c r="F190" i="1"/>
  <c r="E190" i="1"/>
  <c r="D190" i="1"/>
  <c r="D129" i="1"/>
  <c r="G129" i="1"/>
  <c r="F129" i="1"/>
  <c r="E129" i="1"/>
  <c r="G112" i="1"/>
  <c r="F112" i="1"/>
  <c r="E112" i="1"/>
  <c r="D112" i="1"/>
  <c r="D94" i="1"/>
  <c r="G94" i="1"/>
  <c r="F94" i="1"/>
  <c r="E94" i="1"/>
  <c r="E13" i="2" l="1"/>
  <c r="E15" i="2" s="1"/>
  <c r="G23" i="2"/>
  <c r="G33" i="2"/>
  <c r="H23" i="2"/>
  <c r="H38" i="2"/>
  <c r="F38" i="2"/>
  <c r="F23" i="2"/>
  <c r="F33" i="2"/>
  <c r="H28" i="2"/>
  <c r="F28" i="2"/>
  <c r="G28" i="2"/>
  <c r="E38" i="2"/>
  <c r="H33" i="2"/>
  <c r="E33" i="2"/>
  <c r="E23" i="2"/>
  <c r="G40" i="2" l="1"/>
  <c r="F40" i="2"/>
  <c r="H40" i="2"/>
  <c r="G41" i="1" l="1"/>
  <c r="G489" i="1" l="1"/>
  <c r="F489" i="1"/>
  <c r="E489" i="1"/>
  <c r="D489" i="1"/>
  <c r="G478" i="1"/>
  <c r="F478" i="1"/>
  <c r="E478" i="1"/>
  <c r="D478" i="1"/>
  <c r="G465" i="1"/>
  <c r="F465" i="1"/>
  <c r="E465" i="1"/>
  <c r="D465" i="1"/>
  <c r="G453" i="1"/>
  <c r="F453" i="1"/>
  <c r="E453" i="1"/>
  <c r="D453" i="1"/>
  <c r="G436" i="1"/>
  <c r="F436" i="1"/>
  <c r="E436" i="1"/>
  <c r="D436" i="1"/>
  <c r="G419" i="1"/>
  <c r="F419" i="1"/>
  <c r="E419" i="1"/>
  <c r="D419" i="1"/>
  <c r="D396" i="1"/>
  <c r="D490" i="1" s="1"/>
  <c r="G396" i="1"/>
  <c r="G490" i="1" s="1"/>
  <c r="F396" i="1"/>
  <c r="F490" i="1" s="1"/>
  <c r="E396" i="1"/>
  <c r="E490" i="1" s="1"/>
  <c r="G374" i="1"/>
  <c r="F374" i="1"/>
  <c r="E374" i="1"/>
  <c r="D374" i="1"/>
  <c r="G358" i="1"/>
  <c r="F358" i="1"/>
  <c r="E358" i="1"/>
  <c r="D358" i="1"/>
  <c r="G344" i="1"/>
  <c r="G375" i="1" s="1"/>
  <c r="F344" i="1"/>
  <c r="F375" i="1" s="1"/>
  <c r="E344" i="1"/>
  <c r="E375" i="1" s="1"/>
  <c r="D344" i="1"/>
  <c r="D375" i="1" s="1"/>
  <c r="G321" i="1"/>
  <c r="F321" i="1"/>
  <c r="E321" i="1"/>
  <c r="D321" i="1"/>
  <c r="E314" i="1"/>
  <c r="F314" i="1"/>
  <c r="G314" i="1"/>
  <c r="D314" i="1"/>
  <c r="G297" i="1"/>
  <c r="F297" i="1"/>
  <c r="E297" i="1"/>
  <c r="D297" i="1"/>
  <c r="G303" i="1"/>
  <c r="F303" i="1"/>
  <c r="E303" i="1"/>
  <c r="D303" i="1"/>
  <c r="G287" i="1"/>
  <c r="F287" i="1"/>
  <c r="E287" i="1"/>
  <c r="D287" i="1"/>
  <c r="G276" i="1"/>
  <c r="F276" i="1"/>
  <c r="E276" i="1"/>
  <c r="D276" i="1"/>
  <c r="G258" i="1"/>
  <c r="F258" i="1"/>
  <c r="E258" i="1"/>
  <c r="D258" i="1"/>
  <c r="G239" i="1"/>
  <c r="F239" i="1"/>
  <c r="E239" i="1"/>
  <c r="D239" i="1"/>
  <c r="G231" i="1"/>
  <c r="F231" i="1"/>
  <c r="E231" i="1"/>
  <c r="D231" i="1"/>
  <c r="G206" i="1"/>
  <c r="F206" i="1"/>
  <c r="E206" i="1"/>
  <c r="D206" i="1"/>
  <c r="D218" i="1"/>
  <c r="E218" i="1"/>
  <c r="F218" i="1"/>
  <c r="G218" i="1"/>
  <c r="G212" i="1"/>
  <c r="F212" i="1"/>
  <c r="E212" i="1"/>
  <c r="D212" i="1"/>
  <c r="G185" i="1"/>
  <c r="F185" i="1"/>
  <c r="E185" i="1"/>
  <c r="D185" i="1"/>
  <c r="G196" i="1"/>
  <c r="F196" i="1"/>
  <c r="E196" i="1"/>
  <c r="D196" i="1"/>
  <c r="E178" i="1"/>
  <c r="F178" i="1"/>
  <c r="G178" i="1"/>
  <c r="D178" i="1"/>
  <c r="G172" i="1"/>
  <c r="F172" i="1"/>
  <c r="E172" i="1"/>
  <c r="D172" i="1"/>
  <c r="G157" i="1"/>
  <c r="F157" i="1"/>
  <c r="E157" i="1"/>
  <c r="D157" i="1"/>
  <c r="E146" i="1"/>
  <c r="E337" i="1" s="1"/>
  <c r="F146" i="1"/>
  <c r="F337" i="1" s="1"/>
  <c r="G146" i="1"/>
  <c r="G337" i="1" s="1"/>
  <c r="D146" i="1"/>
  <c r="D337" i="1" s="1"/>
  <c r="G124" i="1"/>
  <c r="F124" i="1"/>
  <c r="E124" i="1"/>
  <c r="D124" i="1"/>
  <c r="E107" i="1"/>
  <c r="F107" i="1"/>
  <c r="F130" i="1" s="1"/>
  <c r="G107" i="1"/>
  <c r="D107" i="1"/>
  <c r="E80" i="1"/>
  <c r="F80" i="1"/>
  <c r="G80" i="1"/>
  <c r="C80" i="1"/>
  <c r="D68" i="1"/>
  <c r="E68" i="1"/>
  <c r="F68" i="1"/>
  <c r="G68" i="1"/>
  <c r="C68" i="1"/>
  <c r="D49" i="1"/>
  <c r="E49" i="1"/>
  <c r="F49" i="1"/>
  <c r="G49" i="1"/>
  <c r="C49" i="1"/>
  <c r="D41" i="1"/>
  <c r="E41" i="1"/>
  <c r="F41" i="1"/>
  <c r="C41" i="1"/>
  <c r="D24" i="1"/>
  <c r="E24" i="1"/>
  <c r="F24" i="1"/>
  <c r="G24" i="1"/>
  <c r="C24" i="1"/>
  <c r="D16" i="1"/>
  <c r="E16" i="1"/>
  <c r="F16" i="1"/>
  <c r="G16" i="1"/>
  <c r="C16" i="1"/>
  <c r="D130" i="1" l="1"/>
  <c r="E130" i="1"/>
  <c r="C69" i="1"/>
  <c r="F81" i="1"/>
  <c r="G69" i="1"/>
  <c r="F69" i="1"/>
  <c r="G81" i="1"/>
  <c r="C81" i="1"/>
  <c r="D11" i="2" s="1"/>
  <c r="D13" i="2" s="1"/>
  <c r="D15" i="2" s="1"/>
  <c r="D81" i="1"/>
  <c r="D69" i="1"/>
  <c r="E81" i="1"/>
  <c r="G130" i="1"/>
  <c r="E69" i="1"/>
  <c r="F16" i="2" l="1"/>
  <c r="F42" i="2" s="1"/>
  <c r="F6" i="2" s="1"/>
  <c r="G16" i="2"/>
  <c r="G42" i="2" s="1"/>
  <c r="G6" i="2" s="1"/>
  <c r="H16" i="2"/>
  <c r="H42" i="2" s="1"/>
  <c r="H6" i="2" s="1"/>
  <c r="E16" i="2"/>
  <c r="D82" i="1"/>
  <c r="D494" i="1" s="1"/>
  <c r="F82" i="1"/>
  <c r="F494" i="1" s="1"/>
  <c r="E82" i="1"/>
  <c r="E494" i="1" s="1"/>
  <c r="G82" i="1"/>
  <c r="G494" i="1" s="1"/>
  <c r="D491" i="1"/>
  <c r="D495" i="1" s="1"/>
  <c r="E491" i="1"/>
  <c r="E495" i="1" s="1"/>
  <c r="F491" i="1"/>
  <c r="F495" i="1" s="1"/>
  <c r="G491" i="1"/>
  <c r="G495" i="1" s="1"/>
  <c r="F498" i="1" l="1"/>
  <c r="F5" i="1" s="1"/>
  <c r="D498" i="1"/>
  <c r="D5" i="1" s="1"/>
  <c r="E498" i="1"/>
  <c r="E5" i="1" s="1"/>
  <c r="G498" i="1"/>
  <c r="G5" i="1" s="1"/>
  <c r="E28" i="2"/>
  <c r="E40" i="2" s="1"/>
  <c r="E42" i="2" s="1"/>
  <c r="E6" i="2" s="1"/>
</calcChain>
</file>

<file path=xl/sharedStrings.xml><?xml version="1.0" encoding="utf-8"?>
<sst xmlns="http://schemas.openxmlformats.org/spreadsheetml/2006/main" count="1059" uniqueCount="399">
  <si>
    <t>Endringer i drift</t>
  </si>
  <si>
    <t>Driftsrammetabell 2017 til 2020</t>
  </si>
  <si>
    <t>Note</t>
  </si>
  <si>
    <t>Tiltak</t>
  </si>
  <si>
    <t/>
  </si>
  <si>
    <t>Frie inntekter</t>
  </si>
  <si>
    <t>Formue- /inntektsskatt</t>
  </si>
  <si>
    <t>Innbyggertilskudd inkl. utgiftsutjevning</t>
  </si>
  <si>
    <t>Inntektsutjevning</t>
  </si>
  <si>
    <t>Tiltakspakke for økt sysselsetting (Se investeringsbudsjett 2017)</t>
  </si>
  <si>
    <t>Sum frie inntekter</t>
  </si>
  <si>
    <t>Sentrale inntekter</t>
  </si>
  <si>
    <t>Eiendomsskatt</t>
  </si>
  <si>
    <t>Integreringstilskudd fra staten</t>
  </si>
  <si>
    <t>Lyse AS, disponering av frikraft</t>
  </si>
  <si>
    <t>Kompensasjonsordninger fra Husbanken</t>
  </si>
  <si>
    <t>Sum sentrale inntekter</t>
  </si>
  <si>
    <t>Finans</t>
  </si>
  <si>
    <t>Lyse AS, utbytte</t>
  </si>
  <si>
    <t>SF Kino Stavanger/Sandnes AS, utbytte</t>
  </si>
  <si>
    <t>Renovasjonen IKS, utbytte</t>
  </si>
  <si>
    <t>Renteinntekter, konserninterne lån</t>
  </si>
  <si>
    <t>Lyse AS, renteinntekter - ansvarlig lån</t>
  </si>
  <si>
    <t>Forus Næringspark AS, utbytte</t>
  </si>
  <si>
    <t>Etablering Stavanger bolig KF, overføring til bykassen</t>
  </si>
  <si>
    <t>Renteinntekter bank og finansforvaltning</t>
  </si>
  <si>
    <t>Rentekostnader gjeldslån, renteswap og startlån</t>
  </si>
  <si>
    <t>Avdragsutgifter (investeringslån)</t>
  </si>
  <si>
    <t>Stavanger Parkeringsselskap KF, eieruttak</t>
  </si>
  <si>
    <t>Etablering Stavanger utvikling KF, overføring til bykassen</t>
  </si>
  <si>
    <t>Motpost avskrivninger inkl. renter restkapital, VAR-sektor</t>
  </si>
  <si>
    <t>Sum finans</t>
  </si>
  <si>
    <t>Overføring til investering, bruk og avsetning fond</t>
  </si>
  <si>
    <t>Egenfinansiering av investeringer</t>
  </si>
  <si>
    <t>Avsetning disposisjonsfond</t>
  </si>
  <si>
    <t>Avsetning - Vekstfond (næring)</t>
  </si>
  <si>
    <t>Sum overføring til investering, bruk og avsetning fond</t>
  </si>
  <si>
    <t>Sentrale utgifter</t>
  </si>
  <si>
    <t>Ordinær reservekonto</t>
  </si>
  <si>
    <t>Folkevalgte</t>
  </si>
  <si>
    <t>Hovedtillitsvalgte</t>
  </si>
  <si>
    <t>Kirkelig fellesråd</t>
  </si>
  <si>
    <t>Pensjon</t>
  </si>
  <si>
    <t>Tilskudd livssynssamfunn</t>
  </si>
  <si>
    <t>Revisjon og kontrollutvalg</t>
  </si>
  <si>
    <t>Felleskostnader</t>
  </si>
  <si>
    <t>Prisjustering KS-avtaler</t>
  </si>
  <si>
    <t>Valg</t>
  </si>
  <si>
    <t>Transportplan Jæren - bypakken, tilskudd</t>
  </si>
  <si>
    <t>Oppreisningsordning barnevern</t>
  </si>
  <si>
    <t>Lønnsoppgjøret 2017</t>
  </si>
  <si>
    <t>Sum sentrale utgifter</t>
  </si>
  <si>
    <t>Sum netto utgifter</t>
  </si>
  <si>
    <t>Tilskudd regionale prosjekter</t>
  </si>
  <si>
    <t>Rogaland brann og redning IKS</t>
  </si>
  <si>
    <t>Greater Stavanger AS</t>
  </si>
  <si>
    <t>Stavanger konserthus IKS (kapitalkostnader og drift)</t>
  </si>
  <si>
    <t>Sørmarka flerbrukshall IKS</t>
  </si>
  <si>
    <t>Multihallen og Storhallen IKS</t>
  </si>
  <si>
    <t>Ryfast, planleggingsutgifter</t>
  </si>
  <si>
    <t>Tall Ship Race 2018</t>
  </si>
  <si>
    <t>Sum tilskudd regionale prosjekter</t>
  </si>
  <si>
    <t>Beregnet netto driftsramme til disposisjon</t>
  </si>
  <si>
    <t>Felles tiltak sentrale områder</t>
  </si>
  <si>
    <t xml:space="preserve">Økt bosetting av flyktninger </t>
  </si>
  <si>
    <t>Indeksregulering av eksterne husleieavtaler</t>
  </si>
  <si>
    <t>Tverrgående satsinger</t>
  </si>
  <si>
    <t>ENØK-innsparinger</t>
  </si>
  <si>
    <t>Endring pensjonssatser</t>
  </si>
  <si>
    <t>Sum felles tiltak sentrale områder</t>
  </si>
  <si>
    <t>Personal og organisasjon</t>
  </si>
  <si>
    <t>Flytting av byarkivet til Arkivenes hus, økt husleie</t>
  </si>
  <si>
    <t>Etablering Stavanger bolig KF / Stavanger Utvikling KF, salg av stab og støttetjenester</t>
  </si>
  <si>
    <t>Flytting av Servicetorget til nye lokaler</t>
  </si>
  <si>
    <t>Kommunens klimatilpasningsarbeid</t>
  </si>
  <si>
    <t xml:space="preserve">Lærlingordningen – øke fra 160 til 180 lærlinger </t>
  </si>
  <si>
    <t>Sum personal og organisasjon</t>
  </si>
  <si>
    <t>Kommunikasjon</t>
  </si>
  <si>
    <t>Etablering Stavanger bolig KF, salg av stab og støttetjenester</t>
  </si>
  <si>
    <t>Sum kommunikasjon</t>
  </si>
  <si>
    <t>Økonomi</t>
  </si>
  <si>
    <t>Etablering Stavanger bolig KF/Stavanger utvikling KF, salg av stab og støttetjenester</t>
  </si>
  <si>
    <t xml:space="preserve">Økte lisenskostnader knyttet til Microsoft Windows/Office, databaser og Public 360 </t>
  </si>
  <si>
    <t>Kompensasjon for valutakursendringer</t>
  </si>
  <si>
    <t>Økt båndbredde i ungdomsskolene</t>
  </si>
  <si>
    <t>Åpne data, koding og integrasjon m.m</t>
  </si>
  <si>
    <t>Personvernombud, tilpassing til nye EU-direktiv</t>
  </si>
  <si>
    <t>Sum økonomi</t>
  </si>
  <si>
    <t>Næring</t>
  </si>
  <si>
    <t>Sum næring</t>
  </si>
  <si>
    <t>SUM SENTRALE OMRÅDER</t>
  </si>
  <si>
    <t>OPPVEKST OG LEVEKÅR</t>
  </si>
  <si>
    <t>Felles tiltak oppvekst og levekår</t>
  </si>
  <si>
    <t>Kompetansehevende tiltak , Leve hele livet versjon 2.0</t>
  </si>
  <si>
    <t>Planleggerstilling, barnehage</t>
  </si>
  <si>
    <t>Opptrappingsplan for rusfeltet</t>
  </si>
  <si>
    <t>Frivillighet; prosjekt "Sterk og stødig" og tilskuddsportal</t>
  </si>
  <si>
    <t>Planleggerstilling, skolebygg</t>
  </si>
  <si>
    <t>Familieveiledningsteam Lenden - fra statlig til kommunal finansiering</t>
  </si>
  <si>
    <t>Effektiviseringskrav sentrale midler levekår</t>
  </si>
  <si>
    <t xml:space="preserve">Bostedsosiale tilskudd, fra øremerkede til rammetilskudd </t>
  </si>
  <si>
    <t>Økt kommunal egenandel ressurskrevende tjenester</t>
  </si>
  <si>
    <t>Økte refusjonsinntekter, ressurskrevende tjenester, 2016-budsjettnivå</t>
  </si>
  <si>
    <t>Sum felles tiltak oppvekst og levekår</t>
  </si>
  <si>
    <t>Barnehage</t>
  </si>
  <si>
    <t>Kompetanseheving</t>
  </si>
  <si>
    <t>Tilskudd private barnehager, effekt av ny beregningsmetode</t>
  </si>
  <si>
    <t>Justering av aktivitetsnivå</t>
  </si>
  <si>
    <t>Tilrettelegge tilbudet for barn med særlige behov</t>
  </si>
  <si>
    <t>Bortfall av moderasjon for tilrettelagt barnehagetilbud</t>
  </si>
  <si>
    <t>Sum barnehage</t>
  </si>
  <si>
    <t>Skole og SFO</t>
  </si>
  <si>
    <t>Nye krav til kompetanse for lærere</t>
  </si>
  <si>
    <t>Norsk digital læringsarena - interkommunalt samarbeid</t>
  </si>
  <si>
    <t>Flere vedtak om spesialundervisning på friskoler</t>
  </si>
  <si>
    <t>Foreldrebetaling skolefritidsordningen, økes fra høsten 2018</t>
  </si>
  <si>
    <t>Elevtallsvekst grunnskole</t>
  </si>
  <si>
    <t>Lokal skolelederutdanning</t>
  </si>
  <si>
    <t>Tidlig innsats</t>
  </si>
  <si>
    <t>Sum skole og sfo</t>
  </si>
  <si>
    <t>Johannes læringssenter</t>
  </si>
  <si>
    <t>Anskaffelse av fagsystem for rapportering etter introduksjonsloven</t>
  </si>
  <si>
    <t>Sum Johannes læringssenter</t>
  </si>
  <si>
    <t>Kulturskolen</t>
  </si>
  <si>
    <t>Oppfølging av Plan for Stavanger kulturskole 2012-2022</t>
  </si>
  <si>
    <t>Sum Kulturskolen</t>
  </si>
  <si>
    <t>PPT</t>
  </si>
  <si>
    <t>Sum PPT</t>
  </si>
  <si>
    <t>Ressurssenteret for styrket barnehagetilbud</t>
  </si>
  <si>
    <t>Økt aktivitet styrket barnehagetilbud</t>
  </si>
  <si>
    <t>Sum Ressurssenteret for styrket barnehagetilbud</t>
  </si>
  <si>
    <t>Ungdom og fritid</t>
  </si>
  <si>
    <t>Ny frivilligsentral i Madla bydel</t>
  </si>
  <si>
    <t>Gjennomføre ungdomsundersøkelsen i 2016 og 2019</t>
  </si>
  <si>
    <t>Overgang fra statlig til kommunalt ansvar for tilskudd til frivilligsentralene</t>
  </si>
  <si>
    <t>Helsesøster for ungdom</t>
  </si>
  <si>
    <t>Omstilling 2018 - Ungdom og fritid</t>
  </si>
  <si>
    <t>Sum Ungdom og fritid</t>
  </si>
  <si>
    <t>Helsestasjon og Skolehelsetjeneste</t>
  </si>
  <si>
    <t>Økt antall helsesøstre i skolehelsetjenesten</t>
  </si>
  <si>
    <t>Sum Helsestasjon og Skolehelsetjeneste</t>
  </si>
  <si>
    <t>Barnevern</t>
  </si>
  <si>
    <t>Sum barnevern</t>
  </si>
  <si>
    <t>Helse- og sosialkontor</t>
  </si>
  <si>
    <t>Økt egenandel ressurskrevende brukere</t>
  </si>
  <si>
    <t>Gebyr utskrivingsklare pasienter fra sykehuset</t>
  </si>
  <si>
    <t>Brukere flytter fra annet botilbud og inn på Austbø</t>
  </si>
  <si>
    <t>Sum helse- og sosialkontor</t>
  </si>
  <si>
    <t>NAV-kontorene</t>
  </si>
  <si>
    <t>Punktinnsats aktivitetsplikt, årsverk og drift</t>
  </si>
  <si>
    <t>Videreføre TAFU-prosjektet, bortfall av statlig finansiering</t>
  </si>
  <si>
    <t>Elektronisk arkiv, anskaffelse av NOARK-kjerne</t>
  </si>
  <si>
    <t>Sum NAV-kontorene</t>
  </si>
  <si>
    <t>Hjemmebaserte tjenester</t>
  </si>
  <si>
    <t>Vedtatt styrking av hjemmetjenesten fra 2016 avvikles iht. vedtatte planer</t>
  </si>
  <si>
    <t>Økt pleiebehov på eksisterende brukere i bofellesskap</t>
  </si>
  <si>
    <t>Cosdoc+ (nettbrett og lisens)</t>
  </si>
  <si>
    <t>Gevinstrealisering nytt logistikkprogram hjemmesykepleien</t>
  </si>
  <si>
    <t>Omorganisering nye virksomheter</t>
  </si>
  <si>
    <t>Omstilling 2018, bofellesskap for utviklingshemmede</t>
  </si>
  <si>
    <t>Sum hjemmebaserte tjenester</t>
  </si>
  <si>
    <t>Alders- og sykehjem</t>
  </si>
  <si>
    <t>Dagsenteret på Vålandstunet sykehjem, helårseffekt av  vedtatt avvikling</t>
  </si>
  <si>
    <t>Somatisk øyeblikkelig hjelp, planlagt opptrapping</t>
  </si>
  <si>
    <t>Vålandstunet trygghetsavdeling, opprettholde fire senger</t>
  </si>
  <si>
    <t>Prisjustering Boganes sykehjem iht. driftsavtale</t>
  </si>
  <si>
    <t>Prisjustering private ideelle sykehjem iht. driftsavtale</t>
  </si>
  <si>
    <t>Psykisk helse- og rus, øyeblikkelig hjelp</t>
  </si>
  <si>
    <t>Økt egenbetaling sykehjem, som følge av endring i beregningsmetode</t>
  </si>
  <si>
    <t>Inntektsjustert økning i egenbetaling på sykehjem</t>
  </si>
  <si>
    <t>Omstilling 2018</t>
  </si>
  <si>
    <t>Sum alders- og sykehjem</t>
  </si>
  <si>
    <t>Stavanger legevakt</t>
  </si>
  <si>
    <t>Ny grunnbemanning Stavanger legevakt inkludert drift av legebil</t>
  </si>
  <si>
    <t>Sum Stavanger legevakt</t>
  </si>
  <si>
    <t>Rehabiliteringsseksjonen</t>
  </si>
  <si>
    <t>Sum Rehabiliteringsseksjonen</t>
  </si>
  <si>
    <t>Dagsenter og avlastningsseksjonen</t>
  </si>
  <si>
    <t>Rammejustering  Madla barnebolig som følge av at beboer flytter til ny bolig</t>
  </si>
  <si>
    <t>Antall avlastningsplasser ble vedtatt redusert høsten 2016, helårseffekt i 2017</t>
  </si>
  <si>
    <t>Midlertidig avlastningsbolig, Høyebakken, ble avviklet i 2016</t>
  </si>
  <si>
    <t>Justering av budsjett, Austbø bofellesskap</t>
  </si>
  <si>
    <t>Sum dagsenter og avlastningsseksjonen</t>
  </si>
  <si>
    <t>Samfunnsmedisin</t>
  </si>
  <si>
    <t>Tilskudd til fastleger som følge av befolkningsvekst</t>
  </si>
  <si>
    <t>Øke ressurser til smittevernoverlege</t>
  </si>
  <si>
    <t>Sum samfunnsmedisin</t>
  </si>
  <si>
    <t>Tekniske hjemmetjenester</t>
  </si>
  <si>
    <t>Sum tekniske hjemmetjenester</t>
  </si>
  <si>
    <t>Fysio- og ergoterapitjenesten</t>
  </si>
  <si>
    <t>Innføring av egenandeler på fysioterapi levert av fastlønnede fysioterapeuter</t>
  </si>
  <si>
    <t xml:space="preserve">Tilskudd private fysioterapeuter </t>
  </si>
  <si>
    <t>Sum fysio- og ergoterapitjenesten</t>
  </si>
  <si>
    <t>Arbeidstreningsseksjonen</t>
  </si>
  <si>
    <t>Sum arbeidstreningsseksjonen</t>
  </si>
  <si>
    <t>Helsehuset i Stavanger</t>
  </si>
  <si>
    <t xml:space="preserve">Klinisk ernæringsfysiolog
</t>
  </si>
  <si>
    <t>Sum Helsehuset i Stavanger</t>
  </si>
  <si>
    <t>Flyktningseksjonen</t>
  </si>
  <si>
    <t>Sum Flyktningseksjonen</t>
  </si>
  <si>
    <t>SUM OPPVEKST OG LEVEKÅR</t>
  </si>
  <si>
    <t>KULTUR OG BYUTVIKLING</t>
  </si>
  <si>
    <t>Felles tiltak kultur og byutvikling</t>
  </si>
  <si>
    <t xml:space="preserve">Digitalisering av byggesaksarkiv </t>
  </si>
  <si>
    <t>Interkommunal delplan (IKDP) Forus</t>
  </si>
  <si>
    <t>Sum felles tiltak kultur og byutvikling</t>
  </si>
  <si>
    <t>Kultur</t>
  </si>
  <si>
    <t>Tilskudd til kulturinstitusjoner, justeres ihht statens bevilginger</t>
  </si>
  <si>
    <t>Reforhandlet driftsavtale Nye Tou</t>
  </si>
  <si>
    <t>MUST – økt driftstilskudd ifm. drift av Holmeegenes</t>
  </si>
  <si>
    <t>MUST – tilskudd til arkitektkonkurranse «Museumsparkvisjonen»</t>
  </si>
  <si>
    <t>MUST – tilskudd til nybygg Norsk grafisk museum</t>
  </si>
  <si>
    <t>Avsluttet Obstfelderjubileum 2016</t>
  </si>
  <si>
    <t>Rogaland Teater – tilskudd til KS1 for nytt teaterhus</t>
  </si>
  <si>
    <t>Rogaland teater, trekker ut prosjektmidler, Nytt teaterbygg (KVU)</t>
  </si>
  <si>
    <t xml:space="preserve">Opera Rogaland IKS, driftstilskudd </t>
  </si>
  <si>
    <t>Kompensasjon for økte kapitalkostnader for Sølvberget KF</t>
  </si>
  <si>
    <t>Sum kultur</t>
  </si>
  <si>
    <t>Geodata</t>
  </si>
  <si>
    <t>Taksering eiendomsskatt</t>
  </si>
  <si>
    <t>Sum Geodata</t>
  </si>
  <si>
    <t>Planavdelinger</t>
  </si>
  <si>
    <t>Innkjøp av konsulenttjenester</t>
  </si>
  <si>
    <t>Drift av ny 3D teknologi</t>
  </si>
  <si>
    <t>Sum planavdelinger</t>
  </si>
  <si>
    <t>SUM KULTUR OG BYUTVIKLING</t>
  </si>
  <si>
    <t>BYMILJØ OG UTBYGGING</t>
  </si>
  <si>
    <t>Miljø</t>
  </si>
  <si>
    <t>Redusert støtte til Grønn by</t>
  </si>
  <si>
    <t>Panteordning gamle vedovner</t>
  </si>
  <si>
    <t>Tilskudd til Ullandhaug økologiske gård</t>
  </si>
  <si>
    <t>Piggdekkgebyr</t>
  </si>
  <si>
    <t>Revisjon klima- og miljøplan</t>
  </si>
  <si>
    <t>Sum miljø</t>
  </si>
  <si>
    <t>Utbygging</t>
  </si>
  <si>
    <t xml:space="preserve">Etablering Stavanger utvikling KF, reduserte husleieinntekter </t>
  </si>
  <si>
    <t>Sum utbygging</t>
  </si>
  <si>
    <t>Park og vei</t>
  </si>
  <si>
    <t>Biologisk mangfold</t>
  </si>
  <si>
    <t>Drifts- og vedlikeholdsavtale med Lyse</t>
  </si>
  <si>
    <t>Attende, Arboreet og fliluftsområdene, øke tilskuddet i tråd med avtaler</t>
  </si>
  <si>
    <t>Bidrag fra vertskommune under festival</t>
  </si>
  <si>
    <t>Redusere tilretteleggingstilskuddet til fanefestivalene</t>
  </si>
  <si>
    <t>Redusere bevilgningen for strakstiltak i skolegårdene</t>
  </si>
  <si>
    <t>Redusert vedlikehold på vei</t>
  </si>
  <si>
    <t>Overføring av investeringsmidler til drift samt reduksjon av sykkelsatsing og rehabilitering av friområder</t>
  </si>
  <si>
    <t>Skadedyrbekjempelse</t>
  </si>
  <si>
    <t>Sum park og vei</t>
  </si>
  <si>
    <t>Idrett</t>
  </si>
  <si>
    <t>Redusere tilskudd til idretten (drift av idrettsrådet)</t>
  </si>
  <si>
    <t>Bortfall av leieinntekter ONS i 2017 og 2019</t>
  </si>
  <si>
    <t>Økte billettinntekter i svømmehallene</t>
  </si>
  <si>
    <t>Opphør av tilskudd til Beach volleyball World Tour Stavanger</t>
  </si>
  <si>
    <t>Leieinntekter OTD i 2017 og 2019</t>
  </si>
  <si>
    <t>Indeksregulering Oilers investa AS</t>
  </si>
  <si>
    <t>Samdrift mellom svømmehall og idrettshall på Kvernevik og Hundvåg</t>
  </si>
  <si>
    <t>Sum idrett</t>
  </si>
  <si>
    <t>Stavanger eiendom</t>
  </si>
  <si>
    <t>Etablering Stavanger bolig KF, reduserte kostnader Stavanger eiendom</t>
  </si>
  <si>
    <t>Etablering Stavanger bolig KF, reduserte inntekter Stavanger eiendom</t>
  </si>
  <si>
    <t>Etablering Stavanger bolig KF, salg av brannsikringstjenester</t>
  </si>
  <si>
    <t>Etablering Stavanger bolig KF, husleie fra Stavanger bolig KF</t>
  </si>
  <si>
    <t>Etablering Stavanger utvikling KF, reduserte kostnader Stavanger eiendom</t>
  </si>
  <si>
    <t>Etablering Stavanger utvikling KF, reduserte inntekter Stavanger eiendom</t>
  </si>
  <si>
    <t>Etablering Stavanger utvikling KF, husleie fra Stavanger utvikling KF</t>
  </si>
  <si>
    <t>Økt vedlikehold for administrasjons- og formålsbygg</t>
  </si>
  <si>
    <t>Forsikring bygg</t>
  </si>
  <si>
    <t>Tiltakspakke økt sysselsetting</t>
  </si>
  <si>
    <t>Sum Stavanger eiendom</t>
  </si>
  <si>
    <t>Vannverket</t>
  </si>
  <si>
    <t>Fastledd, IVAR</t>
  </si>
  <si>
    <t>Mengdevariabelt ledd, IVAR</t>
  </si>
  <si>
    <t>Bemanningsøkning iht. hovedplan</t>
  </si>
  <si>
    <t>Driftsutgifter/generell prisstigning</t>
  </si>
  <si>
    <t>Avskrivninger</t>
  </si>
  <si>
    <t>Renter restkapital</t>
  </si>
  <si>
    <t>Bruk/avsetning til selvkostfond</t>
  </si>
  <si>
    <t>Gebyrer/gebyrøkning</t>
  </si>
  <si>
    <t>Sum Vannverket</t>
  </si>
  <si>
    <t>Avløpsverket</t>
  </si>
  <si>
    <t>Sum Avløpsverket</t>
  </si>
  <si>
    <t>Renovasjon</t>
  </si>
  <si>
    <t>Økt leveringsgebyr og mengde til IVAR</t>
  </si>
  <si>
    <t>Renovasjonen IKS og Norsk gjenvinning, volumøkning</t>
  </si>
  <si>
    <t>Kalkulerte finanskostnader</t>
  </si>
  <si>
    <t>Reduksjon av innkjøpte varer og tjenester</t>
  </si>
  <si>
    <t>Gebyrer/generell gebyrøkning</t>
  </si>
  <si>
    <t>Sum renovasjon</t>
  </si>
  <si>
    <t>SUM BYMILJØ OG UTBYGGING</t>
  </si>
  <si>
    <t>Disponibelt utover 2016-nivå</t>
  </si>
  <si>
    <t>Sum endringer på tjenesteområdene</t>
  </si>
  <si>
    <t>Herav driftskonsekvenser av investeringer</t>
  </si>
  <si>
    <t>Sum tekniske budsjettjusteringer</t>
  </si>
  <si>
    <t>Alle beløp i hele tusen kroner</t>
  </si>
  <si>
    <t>Budsjett-forslag 
2017</t>
  </si>
  <si>
    <t>Budsjett-forslag 
2018</t>
  </si>
  <si>
    <t>Budsjett-forslag 
2019</t>
  </si>
  <si>
    <t>Budsjett-forslag 
2020</t>
  </si>
  <si>
    <t>Opprinnelig vedtatt 
2016</t>
  </si>
  <si>
    <t>Endring i egenfinansiering investeringer, teknisk budsjettjustering se linje 205</t>
  </si>
  <si>
    <t>Helårseffekt av lønnsoppgjøret 2016</t>
  </si>
  <si>
    <t>Fra ansettelsesstopp til langsiktig omstilling</t>
  </si>
  <si>
    <t>Driftskonsekvens av investering: Energiutgifter til nye bygg</t>
  </si>
  <si>
    <t>Økte kostnader til nye arkivløsninger</t>
  </si>
  <si>
    <t>Avvik og varslingssystem – (ressurser)</t>
  </si>
  <si>
    <t>Norskopplæring for ansatte med svake norskferdigheter</t>
  </si>
  <si>
    <t>Effektiviseringskrav Personal og organisasjon</t>
  </si>
  <si>
    <t>Effektiviseringskrav Økonomi</t>
  </si>
  <si>
    <t>Styrke bemanningen innen anskaffelsesområdet</t>
  </si>
  <si>
    <t>Styrke det internasjonale arbeidet</t>
  </si>
  <si>
    <t xml:space="preserve">Effektiviseringskrav Oppvekst og levekår, stab </t>
  </si>
  <si>
    <t>Økt foreldrebetaling</t>
  </si>
  <si>
    <t>Effektiviseringskrav Barnehage</t>
  </si>
  <si>
    <t xml:space="preserve">Stavanger-prosjektet "Det lærende barnet" avsluttes </t>
  </si>
  <si>
    <t>SFO, økt foreldrebetaling skoleåret 2016/17</t>
  </si>
  <si>
    <t>Realfag på mellomtrinnet, helårsvirkning fra 2017</t>
  </si>
  <si>
    <t>Effektiviseringskrav Skole</t>
  </si>
  <si>
    <t>Effektiviseringskrav Johannes læringssenter</t>
  </si>
  <si>
    <t>Kulturskolen, økt egenbetaling</t>
  </si>
  <si>
    <t>Effektiviseringskrav Kulturskolen</t>
  </si>
  <si>
    <t>Effektiviseringskrav PPT</t>
  </si>
  <si>
    <t>Effektiviseringskrav Ressurssenter for styrket barnehagetilbud</t>
  </si>
  <si>
    <t>Effektiviseringkrav Ungdom og fritid</t>
  </si>
  <si>
    <t>Effektiviseringskrav Helsestasjon og skolehelsetjeneste</t>
  </si>
  <si>
    <t>Barnevern, reduserte klientutgifter</t>
  </si>
  <si>
    <t xml:space="preserve">Effektiviseringskrav Barnevern </t>
  </si>
  <si>
    <t>Effektiviseringskrav Helse- og sosialkontor</t>
  </si>
  <si>
    <t>Sosialhjelp og Kvalifiseringsprogrammet</t>
  </si>
  <si>
    <t>Effektiviseringskrav Hjemmebaserte tjenester</t>
  </si>
  <si>
    <t>Rus og psykiatri nattjeneste fra statlig til kommunal finansiering</t>
  </si>
  <si>
    <t>Logistikkprogram hjemmesykepleien</t>
  </si>
  <si>
    <t>Driftskonsekvens av investering: Dagsenterplasser, PUH, 15 brukere</t>
  </si>
  <si>
    <t>Driftskonsekvens av investering: Haugåsveien 26/28, bofellesskap psykisk helse, 7 plasser</t>
  </si>
  <si>
    <t>Driftskonsekvens av investering: Lassaveien bofellesskap, psykisk helse, 10 + 4 plasser + 2 satelittleiligheter</t>
  </si>
  <si>
    <t>Driftskonsekvens av investering: Bofellesskap Rus og psykiatri, 4 plasser</t>
  </si>
  <si>
    <t>Driftskonsekvens av investering: Selveierboliger PUH, 12 plasser</t>
  </si>
  <si>
    <t>Driftskonsekvens av investering: Omsorgsboliger, 2 x 8 boliger</t>
  </si>
  <si>
    <t>Effektiviseringskrav Alders- og sykehjem</t>
  </si>
  <si>
    <t>Driftskonsekvens av investering: Lervig sykehjem</t>
  </si>
  <si>
    <t>Driftskonsekvens av investering: Mosheim sykehjem, avvikle i tråd med vedtatte planer</t>
  </si>
  <si>
    <t>Driftskonsekvens av investering: St. Petri aldershjem, avvikle i tråd med vedtatte planer</t>
  </si>
  <si>
    <t>Driftskonsekvens av investering: Vålandstunet sykehjem, avvikle i tråd med vedtatte planer</t>
  </si>
  <si>
    <t>Stasjonen, helsetilbud til rusavhengige</t>
  </si>
  <si>
    <t>Effektiviseringskrav Rehabiliteringsseksjonen</t>
  </si>
  <si>
    <t>Effektiviseringskrav Dagsenter og avlastningseksjonen</t>
  </si>
  <si>
    <t>Driftskonsekvens av investering: Bjørn Farmannsgate 25, barn med autisme og PUH, 4 plasser</t>
  </si>
  <si>
    <t>Effektiviseringskrav Tekniske hjemmetjenester</t>
  </si>
  <si>
    <t>Arbeidstreningsseksjonen, økte leieutgifter</t>
  </si>
  <si>
    <t>Aktivitetsplikt for sosialmottakere under 30 år, jobbverksted ved arbeidstreningsseksjonen</t>
  </si>
  <si>
    <t>Effektiviseringskrav Arbeidstreningsseksjonen</t>
  </si>
  <si>
    <t>Effektiviseringskrav Flyktningseksjonen</t>
  </si>
  <si>
    <t>Effektiviseringskrav Miljø</t>
  </si>
  <si>
    <t>Skadedyrbekjempelse park og vei</t>
  </si>
  <si>
    <t>Driftskonsekvens av investering: Framkommelighet</t>
  </si>
  <si>
    <t>Driftskonsekvens av investering: Trafikksikkerhet og miljø</t>
  </si>
  <si>
    <t>Driftskonsekvens av investering: Vedlikehold park, friområder og aktivitetsanlegg</t>
  </si>
  <si>
    <t>Driftskonsekvens av investering: Nye anlegg</t>
  </si>
  <si>
    <t>Driftskonsekvens av investering: Plasser, vei og torg ved Stavanger konserthus IKS</t>
  </si>
  <si>
    <t>Driftskonsekvens av investering: Billettinntekter på Gamlingen fra juli 2017</t>
  </si>
  <si>
    <t>Driftskonsekvens av investering: Hetlandshallen, dobbel idrettshall</t>
  </si>
  <si>
    <t>Driftskonsekvens av investering: Nye Gamlingen</t>
  </si>
  <si>
    <t>Driftskonsekvens av investering: Kvernevik svømmehall</t>
  </si>
  <si>
    <t>Driftskonsekvens av investering: Skateanlegg på Tasta</t>
  </si>
  <si>
    <t>Driftskonsekvens av investering: Reduserte inntekter i Stavanger svømmehall grunnet rehabilitering</t>
  </si>
  <si>
    <t>Driftskonsekvens av investering: Økte husleiekostnader grunnet rehabilitering av OK19</t>
  </si>
  <si>
    <t>Driftskonsekvens av investering: Vedlikehold- og renholdsutgifter til nye bygg</t>
  </si>
  <si>
    <t xml:space="preserve">Skadedyrbekjempelse Avløpsverket </t>
  </si>
  <si>
    <t>Skadedyrbekjempelse Renovasjon</t>
  </si>
  <si>
    <t>Sentrale inntekter og utgifter viser forslag til årsbudsjett:</t>
  </si>
  <si>
    <t>Tjeneste- og virksomhetsområdene viser kun ENDRINGER sammenlignet m/ opprinnelig budsjett 2016:</t>
  </si>
  <si>
    <t>SUM ENDRINGER PÅ TJENESTEOMRÅDENE</t>
  </si>
  <si>
    <t>Kontroll:</t>
  </si>
  <si>
    <t>Sum Oppvekst og levekår</t>
  </si>
  <si>
    <t>Byggesaksavdelingen</t>
  </si>
  <si>
    <t>Stab Bymiljø og utbygging</t>
  </si>
  <si>
    <t>Sum Bymiljø og utbygging</t>
  </si>
  <si>
    <t>EMBO</t>
  </si>
  <si>
    <t>Ingen endringer</t>
  </si>
  <si>
    <t>Sum EMBO</t>
  </si>
  <si>
    <t>Krisesenteret</t>
  </si>
  <si>
    <t>Sum Krisesenteret</t>
  </si>
  <si>
    <t>Sum Byggesaksavdelingen</t>
  </si>
  <si>
    <t>Sum Stab Bymiljø og utbygging</t>
  </si>
  <si>
    <t>Plan og anlegg § 11,2</t>
  </si>
  <si>
    <t>Sum Plan og anlegg § 11,2</t>
  </si>
  <si>
    <t>Rådmannens forslag</t>
  </si>
  <si>
    <t>Politisk endringsforslag</t>
  </si>
  <si>
    <t>Rådmannens budsjettforslag 2017 - 2020.  Blanke linjer for innlegging av endringsforslag</t>
  </si>
  <si>
    <t>Oppvekst og levekår</t>
  </si>
  <si>
    <t>Kultur og byutvikling</t>
  </si>
  <si>
    <t>Bumiljø og utbygging</t>
  </si>
  <si>
    <t>Sum kultur og Byutvikling</t>
  </si>
  <si>
    <t>Rådmann, stab og støttefunksjoner + Felles</t>
  </si>
  <si>
    <t>Sum rådmann, stab og støttefunksjoner + Felles</t>
  </si>
  <si>
    <r>
      <t xml:space="preserve">BUDSJETTBALANSE </t>
    </r>
    <r>
      <rPr>
        <i/>
        <sz val="10"/>
        <color theme="2" tint="-0.749992370372631"/>
        <rFont val="Arial"/>
        <family val="2"/>
      </rPr>
      <t>(skal være i kr 0)</t>
    </r>
  </si>
  <si>
    <t>Totale sentale inntekter og utgifter</t>
  </si>
  <si>
    <t>Rådmannens budsjettforslag 2017 - 2020 
sammen med politisk endringsforslag</t>
  </si>
  <si>
    <t>Budsjettbalanse - drift</t>
  </si>
  <si>
    <t>OBS! All balansering må gjøres endelig i simuleringmodellen!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</si>
</sst>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 #,##0.00_-;_-* &quot;-&quot;??_-;_-@_-"/>
    <numFmt numFmtId="165" formatCode="_ * #,##0_ ;_ * \-#,##0_ ;_ * &quot;-&quot;??_ ;_ @_ "/>
    <numFmt numFmtId="166" formatCode="dd/mm/yy\ h:mm;@"/>
  </numFmts>
  <fonts count="29" x14ac:knownFonts="1">
    <font>
      <sz val="11"/>
      <color theme="1"/>
      <name val="Arial"/>
      <family val="2"/>
    </font>
    <font>
      <sz val="11"/>
      <color theme="1"/>
      <name val="Calibri"/>
      <family val="2"/>
      <scheme val="minor"/>
    </font>
    <font>
      <sz val="11"/>
      <color theme="1"/>
      <name val="Arial"/>
      <family val="2"/>
    </font>
    <font>
      <sz val="11"/>
      <color theme="2" tint="-0.749992370372631"/>
      <name val="Arial"/>
      <family val="2"/>
    </font>
    <font>
      <sz val="16"/>
      <color theme="8"/>
      <name val="Times New Roman"/>
      <family val="1"/>
    </font>
    <font>
      <sz val="8"/>
      <color theme="2" tint="-0.749992370372631"/>
      <name val="Arial"/>
      <family val="2"/>
    </font>
    <font>
      <sz val="9"/>
      <color theme="2" tint="-0.749992370372631"/>
      <name val="Arial"/>
      <family val="2"/>
    </font>
    <font>
      <i/>
      <sz val="10"/>
      <color theme="1" tint="0.249977111117893"/>
      <name val="Arial"/>
      <family val="2"/>
    </font>
    <font>
      <i/>
      <sz val="8"/>
      <name val="Arial"/>
      <family val="2"/>
    </font>
    <font>
      <b/>
      <sz val="10"/>
      <color theme="2" tint="-0.89999084444715716"/>
      <name val="Arial"/>
      <family val="2"/>
    </font>
    <font>
      <sz val="10"/>
      <color theme="1"/>
      <name val="Arial"/>
      <family val="2"/>
    </font>
    <font>
      <sz val="10"/>
      <color theme="2" tint="-0.749992370372631"/>
      <name val="Arial"/>
      <family val="2"/>
    </font>
    <font>
      <b/>
      <sz val="10"/>
      <color theme="2" tint="-0.749992370372631"/>
      <name val="Arial"/>
      <family val="2"/>
    </font>
    <font>
      <b/>
      <sz val="8"/>
      <color theme="2" tint="-0.749992370372631"/>
      <name val="Arial"/>
      <family val="2"/>
    </font>
    <font>
      <b/>
      <sz val="10"/>
      <color theme="1"/>
      <name val="Arial"/>
      <family val="2"/>
    </font>
    <font>
      <b/>
      <sz val="11"/>
      <color theme="1"/>
      <name val="Arial"/>
      <family val="2"/>
    </font>
    <font>
      <i/>
      <sz val="11"/>
      <color theme="2" tint="-0.749992370372631"/>
      <name val="Arial"/>
      <family val="2"/>
    </font>
    <font>
      <i/>
      <sz val="10"/>
      <color theme="2" tint="-0.749992370372631"/>
      <name val="Arial"/>
      <family val="2"/>
    </font>
    <font>
      <b/>
      <sz val="11"/>
      <color theme="2" tint="-0.749992370372631"/>
      <name val="Arial"/>
      <family val="2"/>
    </font>
    <font>
      <i/>
      <sz val="10"/>
      <color theme="1"/>
      <name val="Arial"/>
      <family val="2"/>
    </font>
    <font>
      <b/>
      <sz val="10"/>
      <name val="Arial"/>
      <family val="2"/>
    </font>
    <font>
      <sz val="10"/>
      <color theme="1" tint="0.249977111117893"/>
      <name val="Arial"/>
      <family val="2"/>
    </font>
    <font>
      <b/>
      <i/>
      <sz val="10"/>
      <color theme="2" tint="-0.749992370372631"/>
      <name val="Arial"/>
      <family val="2"/>
    </font>
    <font>
      <b/>
      <i/>
      <sz val="10"/>
      <color theme="1"/>
      <name val="Arial"/>
      <family val="2"/>
    </font>
    <font>
      <b/>
      <sz val="11"/>
      <name val="Arial"/>
      <family val="2"/>
    </font>
    <font>
      <b/>
      <i/>
      <sz val="10"/>
      <name val="Arial"/>
      <family val="2"/>
    </font>
    <font>
      <i/>
      <sz val="9"/>
      <color theme="2" tint="-0.749992370372631"/>
      <name val="Arial"/>
      <family val="2"/>
    </font>
    <font>
      <b/>
      <sz val="10"/>
      <color theme="5" tint="-0.499984740745262"/>
      <name val="Arial"/>
      <family val="2"/>
    </font>
    <font>
      <b/>
      <sz val="11"/>
      <color theme="5" tint="-0.499984740745262"/>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right/>
      <top/>
      <bottom style="dashed">
        <color theme="0" tint="-0.249977111117893"/>
      </bottom>
      <diagonal/>
    </border>
    <border>
      <left style="dashed">
        <color theme="0" tint="-0.249977111117893"/>
      </left>
      <right/>
      <top style="dashed">
        <color theme="0" tint="-0.249977111117893"/>
      </top>
      <bottom style="dashed">
        <color theme="0" tint="-0.249977111117893"/>
      </bottom>
      <diagonal/>
    </border>
    <border>
      <left/>
      <right/>
      <top style="dashed">
        <color theme="0" tint="-0.249977111117893"/>
      </top>
      <bottom style="dashed">
        <color theme="0" tint="-0.249977111117893"/>
      </bottom>
      <diagonal/>
    </border>
    <border>
      <left/>
      <right style="dashed">
        <color theme="0" tint="-0.249977111117893"/>
      </right>
      <top style="dashed">
        <color theme="0" tint="-0.249977111117893"/>
      </top>
      <bottom style="dashed">
        <color theme="0" tint="-0.249977111117893"/>
      </bottom>
      <diagonal/>
    </border>
    <border>
      <left style="dashed">
        <color theme="0" tint="-0.249977111117893"/>
      </left>
      <right style="dashed">
        <color theme="0" tint="-0.249977111117893"/>
      </right>
      <top style="dashed">
        <color theme="0" tint="-0.249977111117893"/>
      </top>
      <bottom style="dashed">
        <color theme="0" tint="-0.249977111117893"/>
      </bottom>
      <diagonal/>
    </border>
    <border>
      <left/>
      <right/>
      <top style="thin">
        <color theme="0" tint="-0.499984740745262"/>
      </top>
      <bottom style="thin">
        <color theme="0" tint="-0.499984740745262"/>
      </bottom>
      <diagonal/>
    </border>
  </borders>
  <cellStyleXfs count="4">
    <xf numFmtId="0" fontId="0" fillId="0" borderId="0"/>
    <xf numFmtId="164" fontId="2" fillId="0" borderId="0" applyFont="0" applyFill="0" applyBorder="0" applyAlignment="0" applyProtection="0"/>
    <xf numFmtId="0" fontId="1" fillId="0" borderId="0"/>
    <xf numFmtId="43" fontId="1" fillId="0" borderId="0" applyFont="0" applyFill="0" applyBorder="0" applyAlignment="0" applyProtection="0"/>
  </cellStyleXfs>
  <cellXfs count="95">
    <xf numFmtId="0" fontId="0" fillId="0" borderId="0" xfId="0"/>
    <xf numFmtId="0" fontId="3" fillId="0" borderId="0" xfId="0" applyFont="1" applyAlignment="1">
      <alignment horizontal="left" indent="3"/>
    </xf>
    <xf numFmtId="0" fontId="3" fillId="0" borderId="0" xfId="0" applyFont="1"/>
    <xf numFmtId="165" fontId="3" fillId="0" borderId="0" xfId="1" applyNumberFormat="1" applyFont="1"/>
    <xf numFmtId="0" fontId="4" fillId="0" borderId="0" xfId="0" applyFont="1" applyAlignment="1">
      <alignment horizontal="left" indent="3"/>
    </xf>
    <xf numFmtId="0" fontId="5" fillId="0" borderId="0" xfId="0" applyFont="1" applyAlignment="1">
      <alignment horizontal="center"/>
    </xf>
    <xf numFmtId="0" fontId="5" fillId="0" borderId="1" xfId="0" applyFont="1" applyBorder="1" applyAlignment="1">
      <alignment horizontal="center"/>
    </xf>
    <xf numFmtId="166" fontId="6" fillId="0" borderId="0" xfId="1" applyNumberFormat="1" applyFont="1" applyAlignment="1">
      <alignment horizontal="right"/>
    </xf>
    <xf numFmtId="0" fontId="7" fillId="0" borderId="0" xfId="0" applyFont="1"/>
    <xf numFmtId="0" fontId="8" fillId="0" borderId="0" xfId="0" applyFont="1" applyAlignment="1">
      <alignment horizontal="left"/>
    </xf>
    <xf numFmtId="0" fontId="9" fillId="0" borderId="1" xfId="0" applyFont="1" applyBorder="1"/>
    <xf numFmtId="165" fontId="9" fillId="0" borderId="1" xfId="1" applyNumberFormat="1" applyFont="1" applyBorder="1" applyAlignment="1">
      <alignment horizontal="center" wrapText="1"/>
    </xf>
    <xf numFmtId="0" fontId="9" fillId="0" borderId="1" xfId="1" applyNumberFormat="1" applyFont="1" applyBorder="1" applyAlignment="1">
      <alignment horizontal="center" wrapText="1"/>
    </xf>
    <xf numFmtId="0" fontId="10" fillId="0" borderId="0" xfId="0" applyFont="1"/>
    <xf numFmtId="0" fontId="11" fillId="0" borderId="0" xfId="0" applyFont="1"/>
    <xf numFmtId="165" fontId="11" fillId="0" borderId="0" xfId="1" applyNumberFormat="1" applyFont="1"/>
    <xf numFmtId="165" fontId="11" fillId="2" borderId="0" xfId="1" applyNumberFormat="1" applyFont="1" applyFill="1"/>
    <xf numFmtId="0" fontId="12" fillId="0" borderId="0" xfId="0" applyFont="1"/>
    <xf numFmtId="165" fontId="12" fillId="0" borderId="0" xfId="1" applyNumberFormat="1" applyFont="1"/>
    <xf numFmtId="0" fontId="13" fillId="0" borderId="0" xfId="0" applyFont="1" applyAlignment="1">
      <alignment horizontal="center"/>
    </xf>
    <xf numFmtId="165" fontId="12" fillId="2" borderId="0" xfId="1" applyNumberFormat="1" applyFont="1" applyFill="1"/>
    <xf numFmtId="0" fontId="14" fillId="0" borderId="0" xfId="0" applyFont="1"/>
    <xf numFmtId="0" fontId="15" fillId="0" borderId="0" xfId="0" applyFont="1"/>
    <xf numFmtId="165" fontId="11" fillId="3" borderId="0" xfId="1" applyNumberFormat="1" applyFont="1" applyFill="1"/>
    <xf numFmtId="0" fontId="0" fillId="0" borderId="0" xfId="0" applyAlignment="1">
      <alignment horizontal="left" vertical="center"/>
    </xf>
    <xf numFmtId="0" fontId="3" fillId="4" borderId="0" xfId="0" applyFont="1" applyFill="1" applyAlignment="1">
      <alignment horizontal="left" vertical="center"/>
    </xf>
    <xf numFmtId="165" fontId="11" fillId="4" borderId="0" xfId="1" applyNumberFormat="1" applyFont="1" applyFill="1" applyAlignment="1">
      <alignment horizontal="left" vertical="center"/>
    </xf>
    <xf numFmtId="165" fontId="11" fillId="3" borderId="0" xfId="1" applyNumberFormat="1" applyFont="1" applyFill="1" applyAlignment="1">
      <alignment vertical="center"/>
    </xf>
    <xf numFmtId="0" fontId="0" fillId="0" borderId="0" xfId="0" applyAlignment="1">
      <alignment vertical="center"/>
    </xf>
    <xf numFmtId="0" fontId="12" fillId="2" borderId="0" xfId="0" applyFont="1" applyFill="1"/>
    <xf numFmtId="0" fontId="13" fillId="4" borderId="0" xfId="0" applyFont="1" applyFill="1" applyAlignment="1">
      <alignment horizontal="center"/>
    </xf>
    <xf numFmtId="0" fontId="12" fillId="4" borderId="0" xfId="0" applyFont="1" applyFill="1"/>
    <xf numFmtId="165" fontId="12" fillId="4" borderId="0" xfId="1" applyNumberFormat="1" applyFont="1" applyFill="1"/>
    <xf numFmtId="0" fontId="14" fillId="3" borderId="0" xfId="0" applyFont="1" applyFill="1"/>
    <xf numFmtId="0" fontId="16" fillId="3" borderId="0" xfId="0" applyFont="1" applyFill="1" applyAlignment="1">
      <alignment horizontal="left" vertical="center"/>
    </xf>
    <xf numFmtId="165" fontId="17" fillId="3" borderId="0" xfId="1" applyNumberFormat="1" applyFont="1" applyFill="1" applyAlignment="1">
      <alignment vertical="center"/>
    </xf>
    <xf numFmtId="0" fontId="18" fillId="3" borderId="0" xfId="0" applyFont="1" applyFill="1" applyAlignment="1">
      <alignment vertical="center"/>
    </xf>
    <xf numFmtId="165" fontId="12" fillId="4" borderId="0" xfId="1" applyNumberFormat="1" applyFont="1" applyFill="1" applyAlignment="1">
      <alignment horizontal="left" vertical="center"/>
    </xf>
    <xf numFmtId="0" fontId="16" fillId="4" borderId="0" xfId="0" applyFont="1" applyFill="1" applyAlignment="1">
      <alignment horizontal="left" vertical="center"/>
    </xf>
    <xf numFmtId="0" fontId="18" fillId="0" borderId="0" xfId="0" applyFont="1"/>
    <xf numFmtId="0" fontId="13" fillId="5" borderId="0" xfId="0" applyFont="1" applyFill="1" applyAlignment="1">
      <alignment horizontal="center"/>
    </xf>
    <xf numFmtId="0" fontId="12" fillId="5" borderId="0" xfId="0" applyFont="1" applyFill="1"/>
    <xf numFmtId="165" fontId="12" fillId="5" borderId="0" xfId="1" applyNumberFormat="1" applyFont="1" applyFill="1"/>
    <xf numFmtId="165" fontId="11" fillId="5" borderId="0" xfId="1" applyNumberFormat="1" applyFont="1" applyFill="1" applyAlignment="1">
      <alignment horizontal="left" vertical="center"/>
    </xf>
    <xf numFmtId="165" fontId="14" fillId="3" borderId="0" xfId="0" applyNumberFormat="1" applyFont="1" applyFill="1"/>
    <xf numFmtId="0" fontId="20" fillId="0" borderId="0" xfId="0" applyFont="1"/>
    <xf numFmtId="165" fontId="20" fillId="0" borderId="0" xfId="1" applyNumberFormat="1" applyFont="1"/>
    <xf numFmtId="0" fontId="10" fillId="6" borderId="0" xfId="0" applyFont="1" applyFill="1"/>
    <xf numFmtId="0" fontId="17" fillId="0" borderId="0" xfId="0" applyFont="1"/>
    <xf numFmtId="0" fontId="11" fillId="0" borderId="0" xfId="0" applyFont="1" applyAlignment="1">
      <alignment horizontal="center"/>
    </xf>
    <xf numFmtId="3" fontId="10" fillId="6" borderId="0" xfId="0" applyNumberFormat="1" applyFont="1" applyFill="1" applyBorder="1"/>
    <xf numFmtId="0" fontId="10" fillId="7" borderId="0" xfId="0" applyFont="1" applyFill="1"/>
    <xf numFmtId="0" fontId="5" fillId="2" borderId="0" xfId="0" applyFont="1" applyFill="1" applyAlignment="1">
      <alignment horizontal="center"/>
    </xf>
    <xf numFmtId="0" fontId="7" fillId="7" borderId="0" xfId="0" applyFont="1" applyFill="1"/>
    <xf numFmtId="0" fontId="8" fillId="7" borderId="0" xfId="0" applyFont="1" applyFill="1" applyAlignment="1">
      <alignment horizontal="left"/>
    </xf>
    <xf numFmtId="0" fontId="5" fillId="7" borderId="0" xfId="0" applyFont="1" applyFill="1" applyAlignment="1">
      <alignment horizontal="center"/>
    </xf>
    <xf numFmtId="0" fontId="3" fillId="7" borderId="0" xfId="0" applyFont="1" applyFill="1"/>
    <xf numFmtId="165" fontId="3" fillId="7" borderId="0" xfId="1" applyNumberFormat="1" applyFont="1" applyFill="1"/>
    <xf numFmtId="0" fontId="0" fillId="7" borderId="0" xfId="0" applyFill="1"/>
    <xf numFmtId="0" fontId="3" fillId="7" borderId="0" xfId="0" applyFont="1" applyFill="1" applyAlignment="1">
      <alignment horizontal="left" indent="3"/>
    </xf>
    <xf numFmtId="0" fontId="4" fillId="7" borderId="0" xfId="0" applyFont="1" applyFill="1" applyAlignment="1">
      <alignment horizontal="left" indent="3"/>
    </xf>
    <xf numFmtId="0" fontId="18" fillId="7" borderId="0" xfId="0" applyFont="1" applyFill="1"/>
    <xf numFmtId="0" fontId="5" fillId="7" borderId="1" xfId="0" applyFont="1" applyFill="1" applyBorder="1" applyAlignment="1">
      <alignment horizontal="center"/>
    </xf>
    <xf numFmtId="165" fontId="9" fillId="7" borderId="1" xfId="1" applyNumberFormat="1" applyFont="1" applyFill="1" applyBorder="1" applyAlignment="1">
      <alignment horizontal="center" wrapText="1"/>
    </xf>
    <xf numFmtId="0" fontId="9" fillId="7" borderId="1" xfId="1" applyNumberFormat="1" applyFont="1" applyFill="1" applyBorder="1" applyAlignment="1">
      <alignment horizontal="center" wrapText="1"/>
    </xf>
    <xf numFmtId="0" fontId="11" fillId="7" borderId="0" xfId="0" applyFont="1" applyFill="1"/>
    <xf numFmtId="165" fontId="11" fillId="7" borderId="0" xfId="1" applyNumberFormat="1" applyFont="1" applyFill="1"/>
    <xf numFmtId="165" fontId="10" fillId="7" borderId="0" xfId="0" applyNumberFormat="1" applyFont="1" applyFill="1"/>
    <xf numFmtId="0" fontId="11" fillId="0" borderId="5" xfId="1" applyNumberFormat="1" applyFont="1" applyBorder="1" applyAlignment="1">
      <alignment horizontal="center"/>
    </xf>
    <xf numFmtId="0" fontId="0" fillId="2" borderId="0" xfId="0" applyFill="1"/>
    <xf numFmtId="0" fontId="15" fillId="2" borderId="0" xfId="0" applyFont="1" applyFill="1"/>
    <xf numFmtId="0" fontId="19" fillId="2" borderId="0" xfId="0" applyFont="1" applyFill="1"/>
    <xf numFmtId="165" fontId="17" fillId="0" borderId="0" xfId="1" applyNumberFormat="1" applyFont="1"/>
    <xf numFmtId="3" fontId="21" fillId="5" borderId="6" xfId="0" applyNumberFormat="1" applyFont="1" applyFill="1" applyBorder="1"/>
    <xf numFmtId="0" fontId="22" fillId="5" borderId="0" xfId="0" applyFont="1" applyFill="1" applyAlignment="1">
      <alignment horizontal="center"/>
    </xf>
    <xf numFmtId="0" fontId="22" fillId="5" borderId="0" xfId="0" applyFont="1" applyFill="1"/>
    <xf numFmtId="165" fontId="22" fillId="5" borderId="0" xfId="1" applyNumberFormat="1" applyFont="1" applyFill="1"/>
    <xf numFmtId="165" fontId="17" fillId="5" borderId="0" xfId="1" applyNumberFormat="1" applyFont="1" applyFill="1" applyAlignment="1">
      <alignment horizontal="left" vertical="center"/>
    </xf>
    <xf numFmtId="0" fontId="23" fillId="0" borderId="0" xfId="0" applyFont="1"/>
    <xf numFmtId="0" fontId="3" fillId="4" borderId="0" xfId="0" applyFont="1" applyFill="1" applyAlignment="1">
      <alignment horizontal="left"/>
    </xf>
    <xf numFmtId="0" fontId="12" fillId="4" borderId="0" xfId="0" applyFont="1" applyFill="1" applyAlignment="1"/>
    <xf numFmtId="0" fontId="11" fillId="4" borderId="0" xfId="0" applyFont="1" applyFill="1" applyAlignment="1">
      <alignment horizontal="left"/>
    </xf>
    <xf numFmtId="165" fontId="11" fillId="4" borderId="0" xfId="1" applyNumberFormat="1" applyFont="1" applyFill="1" applyAlignment="1">
      <alignment horizontal="left"/>
    </xf>
    <xf numFmtId="0" fontId="7" fillId="7" borderId="0" xfId="0" applyFont="1" applyFill="1" applyAlignment="1"/>
    <xf numFmtId="0" fontId="10" fillId="0" borderId="0" xfId="0" applyFont="1" applyAlignment="1"/>
    <xf numFmtId="0" fontId="25" fillId="7" borderId="0" xfId="0" applyFont="1" applyFill="1" applyAlignment="1">
      <alignment horizontal="left"/>
    </xf>
    <xf numFmtId="165" fontId="26" fillId="7" borderId="0" xfId="1" applyNumberFormat="1" applyFont="1" applyFill="1"/>
    <xf numFmtId="0" fontId="8" fillId="0" borderId="0" xfId="0" applyFont="1" applyAlignment="1">
      <alignment horizontal="right"/>
    </xf>
    <xf numFmtId="0" fontId="25" fillId="0" borderId="0" xfId="0" applyFont="1" applyAlignment="1">
      <alignment horizontal="left"/>
    </xf>
    <xf numFmtId="165" fontId="27" fillId="0" borderId="5" xfId="1" applyNumberFormat="1" applyFont="1" applyBorder="1"/>
    <xf numFmtId="0" fontId="28" fillId="0" borderId="0" xfId="0" applyFont="1"/>
    <xf numFmtId="165" fontId="24" fillId="2" borderId="2" xfId="1" applyNumberFormat="1" applyFont="1" applyFill="1" applyBorder="1" applyAlignment="1">
      <alignment horizontal="center"/>
    </xf>
    <xf numFmtId="165" fontId="24" fillId="2" borderId="3" xfId="1" applyNumberFormat="1" applyFont="1" applyFill="1" applyBorder="1" applyAlignment="1">
      <alignment horizontal="center"/>
    </xf>
    <xf numFmtId="165" fontId="24" fillId="2" borderId="4" xfId="1" applyNumberFormat="1" applyFont="1" applyFill="1" applyBorder="1" applyAlignment="1">
      <alignment horizontal="center"/>
    </xf>
    <xf numFmtId="0" fontId="20" fillId="7" borderId="0" xfId="0" applyFont="1" applyFill="1" applyAlignment="1">
      <alignment horizontal="left" wrapText="1"/>
    </xf>
  </cellXfs>
  <cellStyles count="4">
    <cellStyle name="Komma" xfId="1" builtinId="3"/>
    <cellStyle name="Komma 2" xfId="3"/>
    <cellStyle name="Normal" xfId="0" builtinId="0"/>
    <cellStyle name="Normal 2" xfId="2"/>
  </cellStyles>
  <dxfs count="477">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ont>
        <b/>
        <i val="0"/>
        <color theme="8"/>
      </font>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font>
      <fill>
        <patternFill>
          <bgColor theme="4" tint="0.79998168889431442"/>
        </patternFill>
      </fill>
      <border>
        <top style="dashed">
          <color theme="0" tint="-0.24994659260841701"/>
        </top>
        <bottom style="dashed">
          <color theme="0" tint="-0.24994659260841701"/>
        </bottom>
        <vertical/>
        <horizontal/>
      </border>
    </dxf>
    <dxf>
      <fill>
        <patternFill>
          <bgColor theme="9" tint="0.79998168889431442"/>
        </patternFill>
      </fill>
      <border>
        <top style="dashed">
          <color theme="0" tint="-0.14996795556505021"/>
        </top>
        <bottom style="dashed">
          <color theme="0" tint="-0.14996795556505021"/>
        </bottom>
        <vertical/>
        <horizontal/>
      </border>
    </dxf>
    <dxf>
      <font>
        <b/>
        <i val="0"/>
      </font>
      <fill>
        <patternFill>
          <bgColor theme="9" tint="0.59996337778862885"/>
        </patternFill>
      </fill>
      <border>
        <top style="dashed">
          <color theme="0" tint="-0.24994659260841701"/>
        </top>
        <bottom style="dashed">
          <color theme="0" tint="-0.24994659260841701"/>
        </bottom>
        <vertical/>
        <horizontal/>
      </border>
    </dxf>
    <dxf>
      <font>
        <b/>
        <i val="0"/>
      </font>
      <fill>
        <patternFill>
          <bgColor theme="9" tint="0.79998168889431442"/>
        </patternFill>
      </fill>
      <border>
        <top style="dashed">
          <color theme="0" tint="-0.24994659260841701"/>
        </top>
        <bottom style="dashed">
          <color theme="0" tint="-0.24994659260841701"/>
        </bottom>
        <vertical/>
        <horizontal/>
      </border>
    </dxf>
    <dxf>
      <font>
        <b/>
        <i val="0"/>
        <color rgb="FF0070C0"/>
      </font>
    </dxf>
    <dxf>
      <font>
        <b/>
        <i val="0"/>
        <color rgb="FF0070C0"/>
      </font>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font>
      <fill>
        <patternFill>
          <bgColor theme="4" tint="0.79998168889431442"/>
        </patternFill>
      </fill>
      <border>
        <top style="dashed">
          <color theme="0" tint="-0.24994659260841701"/>
        </top>
        <bottom style="dashed">
          <color theme="0" tint="-0.24994659260841701"/>
        </bottom>
        <vertical/>
        <horizontal/>
      </border>
    </dxf>
    <dxf>
      <fill>
        <patternFill>
          <bgColor theme="9" tint="0.79998168889431442"/>
        </patternFill>
      </fill>
      <border>
        <top style="dashed">
          <color theme="0" tint="-0.14996795556505021"/>
        </top>
        <bottom style="dashed">
          <color theme="0" tint="-0.14996795556505021"/>
        </bottom>
        <vertical/>
        <horizontal/>
      </border>
    </dxf>
    <dxf>
      <font>
        <b/>
        <i val="0"/>
      </font>
      <fill>
        <patternFill>
          <bgColor theme="9" tint="0.59996337778862885"/>
        </patternFill>
      </fill>
      <border>
        <top style="dashed">
          <color theme="0" tint="-0.24994659260841701"/>
        </top>
        <bottom style="dashed">
          <color theme="0" tint="-0.24994659260841701"/>
        </bottom>
        <vertical/>
        <horizontal/>
      </border>
    </dxf>
    <dxf>
      <font>
        <b/>
        <i val="0"/>
      </font>
      <fill>
        <patternFill>
          <bgColor theme="9" tint="0.79998168889431442"/>
        </patternFill>
      </fill>
      <border>
        <top style="dashed">
          <color theme="0" tint="-0.24994659260841701"/>
        </top>
        <bottom style="dashed">
          <color theme="0" tint="-0.24994659260841701"/>
        </bottom>
        <vertical/>
        <horizontal/>
      </border>
    </dxf>
    <dxf>
      <font>
        <b/>
        <i val="0"/>
        <color rgb="FF0070C0"/>
      </font>
    </dxf>
    <dxf>
      <font>
        <b/>
        <i val="0"/>
        <color rgb="FF0070C0"/>
      </font>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font>
      <fill>
        <patternFill>
          <bgColor theme="4" tint="0.79998168889431442"/>
        </patternFill>
      </fill>
      <border>
        <top style="dashed">
          <color theme="0" tint="-0.24994659260841701"/>
        </top>
        <bottom style="dashed">
          <color theme="0" tint="-0.24994659260841701"/>
        </bottom>
        <vertical/>
        <horizontal/>
      </border>
    </dxf>
    <dxf>
      <fill>
        <patternFill>
          <bgColor theme="9" tint="0.79998168889431442"/>
        </patternFill>
      </fill>
      <border>
        <top style="dashed">
          <color theme="0" tint="-0.14996795556505021"/>
        </top>
        <bottom style="dashed">
          <color theme="0" tint="-0.14996795556505021"/>
        </bottom>
        <vertical/>
        <horizontal/>
      </border>
    </dxf>
    <dxf>
      <font>
        <b/>
        <i val="0"/>
      </font>
      <fill>
        <patternFill>
          <bgColor theme="9" tint="0.59996337778862885"/>
        </patternFill>
      </fill>
      <border>
        <top style="dashed">
          <color theme="0" tint="-0.24994659260841701"/>
        </top>
        <bottom style="dashed">
          <color theme="0" tint="-0.24994659260841701"/>
        </bottom>
        <vertical/>
        <horizontal/>
      </border>
    </dxf>
    <dxf>
      <font>
        <b/>
        <i val="0"/>
      </font>
      <fill>
        <patternFill>
          <bgColor theme="9" tint="0.79998168889431442"/>
        </patternFill>
      </fill>
      <border>
        <top style="dashed">
          <color theme="0" tint="-0.24994659260841701"/>
        </top>
        <bottom style="dashed">
          <color theme="0" tint="-0.24994659260841701"/>
        </bottom>
        <vertical/>
        <horizontal/>
      </border>
    </dxf>
    <dxf>
      <font>
        <b/>
        <i val="0"/>
        <color rgb="FF0070C0"/>
      </font>
    </dxf>
    <dxf>
      <font>
        <b/>
        <i val="0"/>
        <color rgb="FF0070C0"/>
      </font>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font>
      <fill>
        <patternFill>
          <bgColor theme="4" tint="0.79998168889431442"/>
        </patternFill>
      </fill>
      <border>
        <top style="dashed">
          <color theme="0" tint="-0.24994659260841701"/>
        </top>
        <bottom style="dashed">
          <color theme="0" tint="-0.24994659260841701"/>
        </bottom>
        <vertical/>
        <horizontal/>
      </border>
    </dxf>
    <dxf>
      <fill>
        <patternFill>
          <bgColor theme="9" tint="0.79998168889431442"/>
        </patternFill>
      </fill>
      <border>
        <top style="dashed">
          <color theme="0" tint="-0.14996795556505021"/>
        </top>
        <bottom style="dashed">
          <color theme="0" tint="-0.14996795556505021"/>
        </bottom>
        <vertical/>
        <horizontal/>
      </border>
    </dxf>
    <dxf>
      <font>
        <b/>
        <i val="0"/>
      </font>
      <fill>
        <patternFill>
          <bgColor theme="9" tint="0.59996337778862885"/>
        </patternFill>
      </fill>
      <border>
        <top style="dashed">
          <color theme="0" tint="-0.24994659260841701"/>
        </top>
        <bottom style="dashed">
          <color theme="0" tint="-0.24994659260841701"/>
        </bottom>
        <vertical/>
        <horizontal/>
      </border>
    </dxf>
    <dxf>
      <font>
        <b/>
        <i val="0"/>
      </font>
      <fill>
        <patternFill>
          <bgColor theme="9" tint="0.79998168889431442"/>
        </patternFill>
      </fill>
      <border>
        <top style="dashed">
          <color theme="0" tint="-0.24994659260841701"/>
        </top>
        <bottom style="dashed">
          <color theme="0" tint="-0.24994659260841701"/>
        </bottom>
        <vertical/>
        <horizontal/>
      </border>
    </dxf>
    <dxf>
      <font>
        <b/>
        <i val="0"/>
        <color rgb="FF0070C0"/>
      </font>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font>
      <fill>
        <patternFill>
          <bgColor theme="4" tint="0.79998168889431442"/>
        </patternFill>
      </fill>
      <border>
        <top style="dashed">
          <color theme="0" tint="-0.24994659260841701"/>
        </top>
        <bottom style="dashed">
          <color theme="0" tint="-0.24994659260841701"/>
        </bottom>
        <vertical/>
        <horizontal/>
      </border>
    </dxf>
    <dxf>
      <font>
        <b/>
        <i val="0"/>
      </font>
      <fill>
        <patternFill>
          <bgColor theme="9" tint="0.59996337778862885"/>
        </patternFill>
      </fill>
      <border>
        <top style="dashed">
          <color theme="0" tint="-0.24994659260841701"/>
        </top>
        <bottom style="dashed">
          <color theme="0" tint="-0.24994659260841701"/>
        </bottom>
        <vertical/>
        <horizontal/>
      </border>
    </dxf>
    <dxf>
      <font>
        <b/>
        <i val="0"/>
      </font>
      <fill>
        <patternFill>
          <bgColor theme="9" tint="0.79998168889431442"/>
        </patternFill>
      </fill>
      <border>
        <top style="dashed">
          <color theme="0" tint="-0.24994659260841701"/>
        </top>
        <bottom style="dashed">
          <color theme="0" tint="-0.24994659260841701"/>
        </bottom>
        <vertical/>
        <horizontal/>
      </border>
    </dxf>
    <dxf>
      <font>
        <b/>
        <i val="0"/>
        <color rgb="FF0070C0"/>
      </font>
    </dxf>
    <dxf>
      <fill>
        <patternFill>
          <bgColor theme="9" tint="0.79998168889431442"/>
        </patternFill>
      </fill>
      <border>
        <top style="dashed">
          <color theme="0" tint="-0.14996795556505021"/>
        </top>
        <bottom style="dashed">
          <color theme="0" tint="-0.14996795556505021"/>
        </bottom>
        <vertical/>
        <horizontal/>
      </border>
    </dxf>
    <dxf>
      <font>
        <b/>
        <i val="0"/>
        <color rgb="FF0070C0"/>
      </font>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ont>
        <b/>
        <i val="0"/>
        <color theme="8"/>
      </font>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ill>
        <patternFill>
          <bgColor theme="9" tint="0.79998168889431442"/>
        </patternFill>
      </fill>
      <border>
        <top style="thin">
          <color theme="0" tint="-0.24994659260841701"/>
        </top>
        <bottom style="thin">
          <color theme="0" tint="-0.24994659260841701"/>
        </bottom>
        <vertical/>
        <horizontal/>
      </border>
    </dxf>
    <dxf>
      <font>
        <b/>
        <i val="0"/>
        <color theme="8"/>
      </font>
    </dxf>
    <dxf>
      <fill>
        <patternFill>
          <bgColor theme="9" tint="0.79998168889431442"/>
        </patternFill>
      </fill>
      <border>
        <top style="thin">
          <color theme="0" tint="-0.24994659260841701"/>
        </top>
        <bottom style="thin">
          <color theme="0" tint="-0.2499465926084170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451403</xdr:colOff>
      <xdr:row>0</xdr:row>
      <xdr:rowOff>76200</xdr:rowOff>
    </xdr:from>
    <xdr:to>
      <xdr:col>8</xdr:col>
      <xdr:colOff>1</xdr:colOff>
      <xdr:row>1</xdr:row>
      <xdr:rowOff>114300</xdr:rowOff>
    </xdr:to>
    <xdr:pic>
      <xdr:nvPicPr>
        <xdr:cNvPr id="3" name="Bil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94928" y="76200"/>
          <a:ext cx="1167848"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190499</xdr:colOff>
      <xdr:row>0</xdr:row>
      <xdr:rowOff>47625</xdr:rowOff>
    </xdr:from>
    <xdr:to>
      <xdr:col>6</xdr:col>
      <xdr:colOff>664843</xdr:colOff>
      <xdr:row>1</xdr:row>
      <xdr:rowOff>89603</xdr:rowOff>
    </xdr:to>
    <xdr:pic>
      <xdr:nvPicPr>
        <xdr:cNvPr id="2" name="Bil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34174" y="47625"/>
          <a:ext cx="1219199" cy="31820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77"/>
  <sheetViews>
    <sheetView zoomScaleNormal="100" workbookViewId="0">
      <selection activeCell="J6" sqref="J6"/>
    </sheetView>
  </sheetViews>
  <sheetFormatPr baseColWidth="10" defaultRowHeight="13.8" x14ac:dyDescent="0.25"/>
  <cols>
    <col min="1" max="1" width="2.69921875" customWidth="1"/>
    <col min="2" max="2" width="3.8984375" customWidth="1"/>
    <col min="3" max="3" width="31.59765625" customWidth="1"/>
    <col min="4" max="8" width="10.59765625" customWidth="1"/>
    <col min="9" max="9" width="3" customWidth="1"/>
  </cols>
  <sheetData>
    <row r="1" spans="1:39" s="8" customFormat="1" ht="21" customHeight="1" x14ac:dyDescent="0.25">
      <c r="A1" s="53"/>
      <c r="B1" s="85"/>
      <c r="C1" s="54"/>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row>
    <row r="2" spans="1:39" s="8" customFormat="1" ht="21" customHeight="1" x14ac:dyDescent="0.25">
      <c r="A2" s="53"/>
      <c r="B2" s="54"/>
      <c r="C2" s="54"/>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row>
    <row r="3" spans="1:39" ht="20.25" customHeight="1" x14ac:dyDescent="0.25">
      <c r="A3" s="55"/>
      <c r="B3" s="55"/>
      <c r="C3" s="56"/>
      <c r="D3" s="57"/>
      <c r="E3" s="53"/>
      <c r="F3" s="53"/>
      <c r="G3" s="53"/>
      <c r="H3" s="53"/>
      <c r="I3" s="58"/>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row>
    <row r="4" spans="1:39" x14ac:dyDescent="0.25">
      <c r="A4" s="59" t="s">
        <v>0</v>
      </c>
      <c r="B4" s="59"/>
      <c r="C4" s="56"/>
      <c r="D4" s="57"/>
      <c r="E4" s="91" t="s">
        <v>397</v>
      </c>
      <c r="F4" s="92"/>
      <c r="G4" s="92"/>
      <c r="H4" s="93"/>
      <c r="I4" s="58"/>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row>
    <row r="5" spans="1:39" ht="20.25" customHeight="1" x14ac:dyDescent="0.4">
      <c r="A5" s="60" t="s">
        <v>1</v>
      </c>
      <c r="B5" s="60"/>
      <c r="C5" s="61"/>
      <c r="D5" s="57"/>
      <c r="E5" s="68">
        <v>2017</v>
      </c>
      <c r="F5" s="68">
        <v>2018</v>
      </c>
      <c r="G5" s="68">
        <v>2019</v>
      </c>
      <c r="H5" s="68">
        <v>2020</v>
      </c>
      <c r="I5" s="58"/>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row>
    <row r="6" spans="1:39" ht="21" x14ac:dyDescent="0.4">
      <c r="A6" s="60"/>
      <c r="C6" s="61"/>
      <c r="D6" s="57"/>
      <c r="E6" s="89">
        <f>IFERROR(VLOOKUP("BUDSJETTBALANSE (skal være i kr 0)",$B:$H,4,FALSE),"")</f>
        <v>0</v>
      </c>
      <c r="F6" s="89">
        <f>IFERROR(VLOOKUP("BUDSJETTBALANSE (skal være i kr 0)",$B:$H,5,FALSE),"")</f>
        <v>0</v>
      </c>
      <c r="G6" s="89">
        <f>IFERROR(VLOOKUP("BUDSJETTBALANSE (skal være i kr 0)",$B:$H,6,FALSE),"")</f>
        <v>0</v>
      </c>
      <c r="H6" s="89">
        <f>IFERROR(VLOOKUP("BUDSJETTBALANSE (skal være i kr 0)",$B:$H,7,FALSE),"")</f>
        <v>0</v>
      </c>
      <c r="I6" s="58"/>
      <c r="J6" s="90" t="s">
        <v>398</v>
      </c>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row>
    <row r="7" spans="1:39" x14ac:dyDescent="0.25">
      <c r="A7" s="55"/>
      <c r="B7" s="85"/>
      <c r="C7" s="54"/>
      <c r="D7" s="57"/>
      <c r="E7" s="57"/>
      <c r="F7" s="57"/>
      <c r="G7" s="86" t="s">
        <v>293</v>
      </c>
      <c r="H7" s="57"/>
      <c r="I7" s="58"/>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row>
    <row r="8" spans="1:39" ht="72" customHeight="1" x14ac:dyDescent="0.25">
      <c r="A8" s="62"/>
      <c r="B8" s="94" t="s">
        <v>396</v>
      </c>
      <c r="C8" s="94"/>
      <c r="D8" s="63" t="s">
        <v>298</v>
      </c>
      <c r="E8" s="64" t="s">
        <v>294</v>
      </c>
      <c r="F8" s="64" t="s">
        <v>295</v>
      </c>
      <c r="G8" s="64" t="s">
        <v>296</v>
      </c>
      <c r="H8" s="64" t="s">
        <v>297</v>
      </c>
      <c r="I8" s="51"/>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row>
    <row r="9" spans="1:39" s="24" customFormat="1" ht="23.25" customHeight="1" x14ac:dyDescent="0.25">
      <c r="A9" s="25"/>
      <c r="B9" s="38" t="s">
        <v>368</v>
      </c>
      <c r="C9" s="25"/>
      <c r="D9" s="26"/>
      <c r="E9" s="26"/>
      <c r="F9" s="26"/>
      <c r="G9" s="26"/>
      <c r="H9" s="26"/>
      <c r="I9" s="26"/>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row>
    <row r="10" spans="1:39" s="13" customFormat="1" ht="13.5" customHeight="1" x14ac:dyDescent="0.25">
      <c r="A10" s="25"/>
      <c r="B10" s="51"/>
      <c r="C10" s="51"/>
      <c r="D10" s="51"/>
      <c r="E10" s="51"/>
      <c r="F10" s="51"/>
      <c r="G10" s="51"/>
      <c r="H10" s="51"/>
      <c r="I10" s="26"/>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row>
    <row r="11" spans="1:39" s="13" customFormat="1" ht="17.25" customHeight="1" x14ac:dyDescent="0.25">
      <c r="A11" s="25"/>
      <c r="B11" s="47" t="s">
        <v>385</v>
      </c>
      <c r="C11" s="47"/>
      <c r="D11" s="50">
        <f>'DRT med tiltak'!C81</f>
        <v>-6143058</v>
      </c>
      <c r="E11" s="50">
        <f>SUM('DRT med tiltak'!D10:D13)+SUM('DRT med tiltak'!D18:D21)+SUM('DRT med tiltak'!D26:D38)+SUM('DRT med tiltak'!D43:D46)+SUM('DRT med tiltak'!D51:D65)+SUM('DRT med tiltak'!D71:D77)</f>
        <v>-6503017</v>
      </c>
      <c r="F11" s="50">
        <f>SUM('DRT med tiltak'!E10:E13)+SUM('DRT med tiltak'!E18:E21)+SUM('DRT med tiltak'!E26:E38)+SUM('DRT med tiltak'!E43:E46)+SUM('DRT med tiltak'!E51:E65)+SUM('DRT med tiltak'!E71:E77)</f>
        <v>-6459597</v>
      </c>
      <c r="G11" s="50">
        <f>SUM('DRT med tiltak'!F10:F13)+SUM('DRT med tiltak'!F18:F21)+SUM('DRT med tiltak'!F26:F38)+SUM('DRT med tiltak'!F43:F46)+SUM('DRT med tiltak'!F51:F65)+SUM('DRT med tiltak'!F71:F77)</f>
        <v>-6438687</v>
      </c>
      <c r="H11" s="50">
        <f>SUM('DRT med tiltak'!G10:G13)+SUM('DRT med tiltak'!G18:G21)+SUM('DRT med tiltak'!G26:G38)+SUM('DRT med tiltak'!G43:G46)+SUM('DRT med tiltak'!G51:G65)+SUM('DRT med tiltak'!G71:G77)</f>
        <v>-6430887</v>
      </c>
      <c r="I11" s="26"/>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row>
    <row r="12" spans="1:39" s="13" customFormat="1" ht="17.25" customHeight="1" x14ac:dyDescent="0.25">
      <c r="A12" s="25"/>
      <c r="B12" s="51" t="s">
        <v>386</v>
      </c>
      <c r="C12" s="51"/>
      <c r="D12" s="51"/>
      <c r="E12" s="67">
        <f>SUM('DRT med tiltak'!D14:D15)+SUM('DRT med tiltak'!D22:D23)+SUM('DRT med tiltak'!D39:D40)+SUM('DRT med tiltak'!D47:D48)+SUM('DRT med tiltak'!D66:D67)+SUM('DRT med tiltak'!D78:D79)</f>
        <v>0</v>
      </c>
      <c r="F12" s="67">
        <f>SUM('DRT med tiltak'!E14:E15)+SUM('DRT med tiltak'!E22:E23)+SUM('DRT med tiltak'!E39:E40)+SUM('DRT med tiltak'!E47:E48)+SUM('DRT med tiltak'!E66:E67)+SUM('DRT med tiltak'!E78:E79)</f>
        <v>0</v>
      </c>
      <c r="G12" s="67">
        <f>SUM('DRT med tiltak'!F14:F15)+SUM('DRT med tiltak'!F22:F23)+SUM('DRT med tiltak'!F39:F40)+SUM('DRT med tiltak'!F47:F48)+SUM('DRT med tiltak'!F66:F67)+SUM('DRT med tiltak'!F78:F79)</f>
        <v>0</v>
      </c>
      <c r="H12" s="67">
        <f>SUM('DRT med tiltak'!G14:G15)+SUM('DRT med tiltak'!G22:G23)+SUM('DRT med tiltak'!G39:G40)+SUM('DRT med tiltak'!G47:G48)+SUM('DRT med tiltak'!G66:G67)+SUM('DRT med tiltak'!G78:G79)</f>
        <v>0</v>
      </c>
      <c r="I12" s="26"/>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row>
    <row r="13" spans="1:39" s="13" customFormat="1" ht="17.25" customHeight="1" x14ac:dyDescent="0.25">
      <c r="A13" s="25"/>
      <c r="B13" s="73" t="s">
        <v>395</v>
      </c>
      <c r="C13" s="73"/>
      <c r="D13" s="73">
        <f>SUM(D11:D12)</f>
        <v>-6143058</v>
      </c>
      <c r="E13" s="73">
        <f>SUM(E11:E12)</f>
        <v>-6503017</v>
      </c>
      <c r="F13" s="73">
        <f>SUM(F11:F12)</f>
        <v>-6459597</v>
      </c>
      <c r="G13" s="73">
        <f>SUM(G11:G12)</f>
        <v>-6438687</v>
      </c>
      <c r="H13" s="73">
        <f>SUM(H11:H12)</f>
        <v>-6430887</v>
      </c>
      <c r="I13" s="26"/>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row>
    <row r="14" spans="1:39" s="13" customFormat="1" ht="11.25" customHeight="1" x14ac:dyDescent="0.25">
      <c r="A14" s="25"/>
      <c r="B14" s="51"/>
      <c r="C14" s="51"/>
      <c r="D14" s="51"/>
      <c r="E14" s="51"/>
      <c r="F14" s="51"/>
      <c r="G14" s="51"/>
      <c r="H14" s="51"/>
      <c r="I14" s="26"/>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row>
    <row r="15" spans="1:39" s="84" customFormat="1" ht="24" customHeight="1" x14ac:dyDescent="0.25">
      <c r="A15" s="79"/>
      <c r="B15" s="80" t="s">
        <v>62</v>
      </c>
      <c r="C15" s="81"/>
      <c r="D15" s="82">
        <f>D13</f>
        <v>-6143058</v>
      </c>
      <c r="E15" s="82">
        <f>E13</f>
        <v>-6503017</v>
      </c>
      <c r="F15" s="82">
        <f>F13</f>
        <v>-6459597</v>
      </c>
      <c r="G15" s="82">
        <f>G13</f>
        <v>-6438687</v>
      </c>
      <c r="H15" s="82">
        <f>H13</f>
        <v>-6430887</v>
      </c>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row>
    <row r="16" spans="1:39" s="78" customFormat="1" ht="19.5" customHeight="1" x14ac:dyDescent="0.25">
      <c r="A16" s="74" t="s">
        <v>4</v>
      </c>
      <c r="B16" s="75" t="s">
        <v>289</v>
      </c>
      <c r="C16" s="74"/>
      <c r="D16" s="76">
        <v>0</v>
      </c>
      <c r="E16" s="76">
        <f>E15-$D$15</f>
        <v>-359959</v>
      </c>
      <c r="F16" s="76">
        <f>F15-$D$15</f>
        <v>-316539</v>
      </c>
      <c r="G16" s="76">
        <f>G15-$D$15</f>
        <v>-295629</v>
      </c>
      <c r="H16" s="76">
        <f>H15-$D$15</f>
        <v>-287829</v>
      </c>
      <c r="I16" s="77"/>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row>
    <row r="17" spans="1:39" s="13" customFormat="1" ht="22.5" customHeight="1" x14ac:dyDescent="0.25">
      <c r="A17" s="51"/>
      <c r="B17" s="51"/>
      <c r="C17" s="51"/>
      <c r="D17" s="51"/>
      <c r="E17" s="51"/>
      <c r="F17" s="51"/>
      <c r="G17" s="51"/>
      <c r="H17" s="51"/>
      <c r="I17" s="51"/>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row>
    <row r="18" spans="1:39" s="28" customFormat="1" ht="24.75" customHeight="1" x14ac:dyDescent="0.25">
      <c r="A18" s="34"/>
      <c r="B18" s="36" t="s">
        <v>369</v>
      </c>
      <c r="C18" s="36"/>
      <c r="D18" s="35"/>
      <c r="E18" s="35"/>
      <c r="F18" s="35"/>
      <c r="G18" s="35"/>
      <c r="H18" s="35"/>
      <c r="I18" s="27"/>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row>
    <row r="19" spans="1:39" s="13" customFormat="1" ht="16.5" customHeight="1" x14ac:dyDescent="0.25">
      <c r="A19" s="34"/>
      <c r="B19" s="51"/>
      <c r="C19" s="51"/>
      <c r="D19" s="51"/>
      <c r="E19" s="51"/>
      <c r="F19" s="51"/>
      <c r="G19" s="51"/>
      <c r="H19" s="51"/>
      <c r="I19" s="2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row>
    <row r="20" spans="1:39" s="13" customFormat="1" ht="16.5" customHeight="1" x14ac:dyDescent="0.25">
      <c r="A20" s="34"/>
      <c r="B20" s="65" t="s">
        <v>392</v>
      </c>
      <c r="C20" s="51"/>
      <c r="D20" s="66" t="s">
        <v>4</v>
      </c>
      <c r="E20" s="66" t="s">
        <v>4</v>
      </c>
      <c r="F20" s="66" t="s">
        <v>4</v>
      </c>
      <c r="G20" s="66" t="s">
        <v>4</v>
      </c>
      <c r="H20" s="66" t="s">
        <v>4</v>
      </c>
      <c r="I20" s="2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row>
    <row r="21" spans="1:39" s="13" customFormat="1" ht="16.5" customHeight="1" x14ac:dyDescent="0.25">
      <c r="A21" s="34"/>
      <c r="B21" s="47" t="s">
        <v>385</v>
      </c>
      <c r="C21" s="47"/>
      <c r="D21" s="47"/>
      <c r="E21" s="50">
        <f>SUM('DRT med tiltak'!D86:D91)+SUM('DRT med tiltak'!D96:D104)+('DRT med tiltak'!D109)+SUM('DRT med tiltak'!D114:D121)+('DRT med tiltak'!D126)</f>
        <v>185760</v>
      </c>
      <c r="F21" s="50">
        <f>SUM('DRT med tiltak'!E86:E91)+SUM('DRT med tiltak'!E96:E104)+('DRT med tiltak'!E109)+SUM('DRT med tiltak'!E114:E121)+('DRT med tiltak'!E126)</f>
        <v>154360</v>
      </c>
      <c r="G21" s="50">
        <f>SUM('DRT med tiltak'!F86:F91)+SUM('DRT med tiltak'!F96:F104)+('DRT med tiltak'!F109)+SUM('DRT med tiltak'!F114:F121)+('DRT med tiltak'!F126)</f>
        <v>120310</v>
      </c>
      <c r="H21" s="50">
        <f>SUM('DRT med tiltak'!G86:G91)+SUM('DRT med tiltak'!G96:G104)+('DRT med tiltak'!G109)+SUM('DRT med tiltak'!G114:G121)+('DRT med tiltak'!G126)</f>
        <v>101760</v>
      </c>
      <c r="I21" s="2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row>
    <row r="22" spans="1:39" s="13" customFormat="1" ht="16.5" customHeight="1" x14ac:dyDescent="0.25">
      <c r="A22" s="34"/>
      <c r="B22" s="51" t="s">
        <v>386</v>
      </c>
      <c r="C22" s="51"/>
      <c r="D22" s="51"/>
      <c r="E22" s="67">
        <f>SUM('DRT med tiltak'!D92:D93)+SUM('DRT med tiltak'!D105:D106)+SUM('DRT med tiltak'!D110:D111)+SUM('DRT med tiltak'!D122:D123)+SUM('DRT med tiltak'!D127:D128)</f>
        <v>0</v>
      </c>
      <c r="F22" s="67">
        <f>SUM('DRT med tiltak'!E92:E93)+SUM('DRT med tiltak'!E105:E106)+SUM('DRT med tiltak'!E110:E111)+SUM('DRT med tiltak'!E122:E123)+SUM('DRT med tiltak'!E127:E128)</f>
        <v>0</v>
      </c>
      <c r="G22" s="67">
        <f>SUM('DRT med tiltak'!F92:F93)+SUM('DRT med tiltak'!F105:F106)+SUM('DRT med tiltak'!F110:F111)+SUM('DRT med tiltak'!F122:F123)+SUM('DRT med tiltak'!F127:F128)</f>
        <v>0</v>
      </c>
      <c r="H22" s="67">
        <f>SUM('DRT med tiltak'!G92:G93)+SUM('DRT med tiltak'!G105:G106)+SUM('DRT med tiltak'!G110:G111)+SUM('DRT med tiltak'!G122:G123)+SUM('DRT med tiltak'!G127:G128)</f>
        <v>0</v>
      </c>
      <c r="I22" s="2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row>
    <row r="23" spans="1:39" s="13" customFormat="1" ht="16.5" customHeight="1" x14ac:dyDescent="0.25">
      <c r="A23" s="34"/>
      <c r="B23" s="14" t="s">
        <v>393</v>
      </c>
      <c r="C23" s="49"/>
      <c r="D23" s="15">
        <v>0</v>
      </c>
      <c r="E23" s="15">
        <f>SUM(E21:E22)</f>
        <v>185760</v>
      </c>
      <c r="F23" s="15">
        <f>SUM(F21:F22)</f>
        <v>154360</v>
      </c>
      <c r="G23" s="15">
        <f>SUM(G21:G22)</f>
        <v>120310</v>
      </c>
      <c r="H23" s="15">
        <f>SUM(H21:H22)</f>
        <v>101760</v>
      </c>
      <c r="I23" s="2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row>
    <row r="24" spans="1:39" s="13" customFormat="1" ht="16.5" customHeight="1" x14ac:dyDescent="0.25">
      <c r="A24" s="34"/>
      <c r="B24" s="51"/>
      <c r="C24" s="51"/>
      <c r="D24" s="51"/>
      <c r="E24" s="51"/>
      <c r="F24" s="51"/>
      <c r="G24" s="51"/>
      <c r="I24" s="2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row>
    <row r="25" spans="1:39" s="13" customFormat="1" ht="16.5" customHeight="1" x14ac:dyDescent="0.25">
      <c r="A25" s="34"/>
      <c r="B25" s="65" t="s">
        <v>388</v>
      </c>
      <c r="C25" s="51"/>
      <c r="D25" s="66" t="s">
        <v>4</v>
      </c>
      <c r="E25" s="66" t="s">
        <v>4</v>
      </c>
      <c r="F25" s="66" t="s">
        <v>4</v>
      </c>
      <c r="G25" s="66" t="s">
        <v>4</v>
      </c>
      <c r="H25" s="66" t="s">
        <v>4</v>
      </c>
      <c r="I25" s="2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row>
    <row r="26" spans="1:39" s="13" customFormat="1" ht="16.5" customHeight="1" x14ac:dyDescent="0.25">
      <c r="A26" s="34"/>
      <c r="B26" s="47" t="s">
        <v>385</v>
      </c>
      <c r="C26" s="47"/>
      <c r="D26" s="50"/>
      <c r="E26" s="50">
        <f>SUM('DRT med tiltak'!D148:D154)+SUM('DRT med tiltak'!D192:D193)+SUM('DRT med tiltak'!D159:D169)+SUM('DRT med tiltak'!D174:D175)+SUM('DRT med tiltak'!D180:D182)+'DRT med tiltak'!D187+SUM('DRT med tiltak'!D198:D203)+SUM('DRT med tiltak'!D208:D209)+SUM('DRT med tiltak'!D214:D215)+'DRT med tiltak'!D220+'DRT med tiltak'!D278+'DRT med tiltak'!D299+SUM('DRT med tiltak'!D225:D228)+SUM('DRT med tiltak'!D233:D236)+SUM('DRT med tiltak'!D241:D255)+SUM('DRT med tiltak'!D260:D273)+SUM('DRT med tiltak'!D283:D284)+SUM('DRT med tiltak'!D289:D294)+SUM('DRT med tiltak'!D310:D311)+SUM('DRT med tiltak'!D316:D318)+'DRT med tiltak'!D305+'DRT med tiltak'!D323+'DRT med tiltak'!D328+'DRT med tiltak'!D333+SUM('DRT med tiltak'!D133:D143)+'DRT med tiltak'!D300</f>
        <v>61830</v>
      </c>
      <c r="F26" s="50">
        <f>SUM('DRT med tiltak'!E148:E154)+SUM('DRT med tiltak'!E192:E193)+SUM('DRT med tiltak'!E159:E169)+SUM('DRT med tiltak'!E174:E175)+SUM('DRT med tiltak'!E180:E182)+'DRT med tiltak'!E187+SUM('DRT med tiltak'!E198:E203)+SUM('DRT med tiltak'!E208:E209)+SUM('DRT med tiltak'!E214:E215)+'DRT med tiltak'!E220+'DRT med tiltak'!E278+'DRT med tiltak'!E299+SUM('DRT med tiltak'!E225:E228)+SUM('DRT med tiltak'!E233:E236)+SUM('DRT med tiltak'!E241:E255)+SUM('DRT med tiltak'!E260:E273)+SUM('DRT med tiltak'!E283:E284)+SUM('DRT med tiltak'!E289:E294)+SUM('DRT med tiltak'!E310:E311)+SUM('DRT med tiltak'!E316:E318)+'DRT med tiltak'!E305+'DRT med tiltak'!E323+'DRT med tiltak'!E328+'DRT med tiltak'!E333+SUM('DRT med tiltak'!E133:E143)+'DRT med tiltak'!E300</f>
        <v>40700</v>
      </c>
      <c r="G26" s="50">
        <f>SUM('DRT med tiltak'!F148:F154)+SUM('DRT med tiltak'!F192:F193)+SUM('DRT med tiltak'!F159:F169)+SUM('DRT med tiltak'!F174:F175)+SUM('DRT med tiltak'!F180:F182)+'DRT med tiltak'!F187+SUM('DRT med tiltak'!F198:F203)+SUM('DRT med tiltak'!F208:F209)+SUM('DRT med tiltak'!F214:F215)+'DRT med tiltak'!F220+'DRT med tiltak'!F278+'DRT med tiltak'!F299+SUM('DRT med tiltak'!F225:F228)+SUM('DRT med tiltak'!F233:F236)+SUM('DRT med tiltak'!F241:F255)+SUM('DRT med tiltak'!F260:F273)+SUM('DRT med tiltak'!F283:F284)+SUM('DRT med tiltak'!F289:F294)+SUM('DRT med tiltak'!F310:F311)+SUM('DRT med tiltak'!F316:F318)+'DRT med tiltak'!F305+'DRT med tiltak'!F323+'DRT med tiltak'!F328+'DRT med tiltak'!F333+SUM('DRT med tiltak'!F133:F143)+'DRT med tiltak'!F300</f>
        <v>45950</v>
      </c>
      <c r="H26" s="50">
        <f>SUM('DRT med tiltak'!G148:G154)+SUM('DRT med tiltak'!G192:G193)+SUM('DRT med tiltak'!G159:G169)+SUM('DRT med tiltak'!G174:G175)+SUM('DRT med tiltak'!G180:G182)+'DRT med tiltak'!G187+SUM('DRT med tiltak'!G198:G203)+SUM('DRT med tiltak'!G208:G209)+SUM('DRT med tiltak'!G214:G215)+'DRT med tiltak'!G220+'DRT med tiltak'!G278+'DRT med tiltak'!G299+SUM('DRT med tiltak'!G225:G228)+SUM('DRT med tiltak'!G233:G236)+SUM('DRT med tiltak'!G241:G255)+SUM('DRT med tiltak'!G260:G273)+SUM('DRT med tiltak'!G283:G284)+SUM('DRT med tiltak'!G289:G294)+SUM('DRT med tiltak'!G310:G311)+SUM('DRT med tiltak'!G316:G318)+'DRT med tiltak'!G305+'DRT med tiltak'!G323+'DRT med tiltak'!G328+'DRT med tiltak'!G333+SUM('DRT med tiltak'!G133:G143)+'DRT med tiltak'!G300</f>
        <v>55950</v>
      </c>
      <c r="I26" s="2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row>
    <row r="27" spans="1:39" s="13" customFormat="1" ht="16.5" customHeight="1" x14ac:dyDescent="0.25">
      <c r="A27" s="34"/>
      <c r="B27" s="51" t="s">
        <v>386</v>
      </c>
      <c r="C27" s="51"/>
      <c r="D27" s="51"/>
      <c r="E27" s="67">
        <f>SUM('DRT med tiltak'!D144:D145)+SUM('DRT med tiltak'!D155:D156)+SUM('DRT med tiltak'!D170:D171)+SUM('DRT med tiltak'!D176:D177)+SUM('DRT med tiltak'!D183:D184)+SUM('DRT med tiltak'!D188:D189)+SUM('DRT med tiltak'!D194:D195)+SUM('DRT med tiltak'!D204:D205)+SUM('DRT med tiltak'!D210:D211)+SUM('DRT med tiltak'!D216:D217)+SUM('DRT med tiltak'!D221:D222)+SUM('DRT med tiltak'!D229:D230)+SUM('DRT med tiltak'!D237:D238)+SUM('DRT med tiltak'!D256:D257)+SUM('DRT med tiltak'!D274:D275)+SUM('DRT med tiltak'!D279:D280)+SUM('DRT med tiltak'!D285:D286)+SUM('DRT med tiltak'!D295:D296)+SUM('DRT med tiltak'!D301:D302)+SUM('DRT med tiltak'!D306:D307)+SUM('DRT med tiltak'!D312:D313)+SUM('DRT med tiltak'!D319:D320)+SUM('DRT med tiltak'!D324:D325)+SUM('DRT med tiltak'!D329:D330)+SUM('DRT med tiltak'!D334:D335)</f>
        <v>0</v>
      </c>
      <c r="F27" s="67">
        <f>SUM('DRT med tiltak'!E144:E145)+SUM('DRT med tiltak'!E155:E156)+SUM('DRT med tiltak'!E170:E171)+SUM('DRT med tiltak'!E176:E177)+SUM('DRT med tiltak'!E183:E184)+SUM('DRT med tiltak'!E188:E189)+SUM('DRT med tiltak'!E194:E195)+SUM('DRT med tiltak'!E204:E205)+SUM('DRT med tiltak'!E210:E211)+SUM('DRT med tiltak'!E216:E217)+SUM('DRT med tiltak'!E221:E222)+SUM('DRT med tiltak'!E229:E230)+SUM('DRT med tiltak'!E237:E238)+SUM('DRT med tiltak'!E256:E257)+SUM('DRT med tiltak'!E274:E275)+SUM('DRT med tiltak'!E279:E280)+SUM('DRT med tiltak'!E285:E286)+SUM('DRT med tiltak'!E295:E296)+SUM('DRT med tiltak'!E301:E302)+SUM('DRT med tiltak'!E306:E307)+SUM('DRT med tiltak'!E312:E313)+SUM('DRT med tiltak'!E319:E320)+SUM('DRT med tiltak'!E324:E325)+SUM('DRT med tiltak'!E329:E330)+SUM('DRT med tiltak'!E334:E335)</f>
        <v>0</v>
      </c>
      <c r="G27" s="67">
        <f>SUM('DRT med tiltak'!F144:F145)+SUM('DRT med tiltak'!F155:F156)+SUM('DRT med tiltak'!F170:F171)+SUM('DRT med tiltak'!F176:F177)+SUM('DRT med tiltak'!F183:F184)+SUM('DRT med tiltak'!F188:F189)+SUM('DRT med tiltak'!F194:F195)+SUM('DRT med tiltak'!F204:F205)+SUM('DRT med tiltak'!F210:F211)+SUM('DRT med tiltak'!F216:F217)+SUM('DRT med tiltak'!F221:F222)+SUM('DRT med tiltak'!F229:F230)+SUM('DRT med tiltak'!F237:F238)+SUM('DRT med tiltak'!F256:F257)+SUM('DRT med tiltak'!F274:F275)+SUM('DRT med tiltak'!F279:F280)+SUM('DRT med tiltak'!F285:F286)+SUM('DRT med tiltak'!F295:F296)+SUM('DRT med tiltak'!F301:F302)+SUM('DRT med tiltak'!F306:F307)+SUM('DRT med tiltak'!F312:F313)+SUM('DRT med tiltak'!F319:F320)+SUM('DRT med tiltak'!F324:F325)+SUM('DRT med tiltak'!F329:F330)+SUM('DRT med tiltak'!F334:F335)</f>
        <v>0</v>
      </c>
      <c r="H27" s="67">
        <f>SUM('DRT med tiltak'!G144:G145)+SUM('DRT med tiltak'!G155:G156)+SUM('DRT med tiltak'!G170:G171)+SUM('DRT med tiltak'!G176:G177)+SUM('DRT med tiltak'!G183:G184)+SUM('DRT med tiltak'!G188:G189)+SUM('DRT med tiltak'!G194:G195)+SUM('DRT med tiltak'!G204:G205)+SUM('DRT med tiltak'!G210:G211)+SUM('DRT med tiltak'!G216:G217)+SUM('DRT med tiltak'!G221:G222)+SUM('DRT med tiltak'!G229:G230)+SUM('DRT med tiltak'!G237:G238)+SUM('DRT med tiltak'!G256:G257)+SUM('DRT med tiltak'!G274:G275)+SUM('DRT med tiltak'!G279:G280)+SUM('DRT med tiltak'!G285:G286)+SUM('DRT med tiltak'!G295:G296)+SUM('DRT med tiltak'!G301:G302)+SUM('DRT med tiltak'!G306:G307)+SUM('DRT med tiltak'!G312:G313)+SUM('DRT med tiltak'!G319:G320)+SUM('DRT med tiltak'!G324:G325)+SUM('DRT med tiltak'!G329:G330)+SUM('DRT med tiltak'!G334:G335)</f>
        <v>0</v>
      </c>
      <c r="I27" s="2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row>
    <row r="28" spans="1:39" s="13" customFormat="1" ht="16.5" customHeight="1" x14ac:dyDescent="0.25">
      <c r="A28" s="34"/>
      <c r="B28" s="14" t="s">
        <v>372</v>
      </c>
      <c r="C28" s="14"/>
      <c r="D28" s="15">
        <v>0</v>
      </c>
      <c r="E28" s="15">
        <f>SUM(E26:E27)</f>
        <v>61830</v>
      </c>
      <c r="F28" s="15">
        <f>SUM(F26:F27)</f>
        <v>40700</v>
      </c>
      <c r="G28" s="15">
        <f>SUM(G26:G27)</f>
        <v>45950</v>
      </c>
      <c r="H28" s="15">
        <f>SUM(H26:H27)</f>
        <v>55950</v>
      </c>
      <c r="I28" s="2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row>
    <row r="29" spans="1:39" s="13" customFormat="1" ht="16.5" customHeight="1" x14ac:dyDescent="0.25">
      <c r="A29" s="34"/>
      <c r="B29" s="51"/>
      <c r="C29" s="51"/>
      <c r="D29" s="51"/>
      <c r="E29" s="51"/>
      <c r="F29" s="51"/>
      <c r="G29" s="51"/>
      <c r="H29" s="51"/>
      <c r="I29" s="2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row>
    <row r="30" spans="1:39" s="13" customFormat="1" ht="16.5" customHeight="1" x14ac:dyDescent="0.25">
      <c r="A30" s="34"/>
      <c r="B30" s="65" t="s">
        <v>389</v>
      </c>
      <c r="C30" s="51"/>
      <c r="D30" s="66" t="s">
        <v>4</v>
      </c>
      <c r="E30" s="66" t="s">
        <v>4</v>
      </c>
      <c r="F30" s="66" t="s">
        <v>4</v>
      </c>
      <c r="G30" s="66" t="s">
        <v>4</v>
      </c>
      <c r="H30" s="66" t="s">
        <v>4</v>
      </c>
      <c r="I30" s="2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row>
    <row r="31" spans="1:39" s="13" customFormat="1" ht="16.5" customHeight="1" x14ac:dyDescent="0.25">
      <c r="A31" s="34"/>
      <c r="B31" s="47" t="s">
        <v>385</v>
      </c>
      <c r="C31" s="47"/>
      <c r="D31" s="50"/>
      <c r="E31" s="50">
        <f>SUM('DRT med tiltak'!D340:D341)+SUM('DRT med tiltak'!D346:D355)+('DRT med tiltak'!D360)+('DRT med tiltak'!D365)+SUM('DRT med tiltak'!D370:D371)</f>
        <v>8100</v>
      </c>
      <c r="F31" s="50">
        <f>SUM('DRT med tiltak'!E340:E341)+SUM('DRT med tiltak'!E346:E355)+('DRT med tiltak'!E360)+('DRT med tiltak'!E365)+SUM('DRT med tiltak'!E370:E371)</f>
        <v>7510</v>
      </c>
      <c r="G31" s="50">
        <f>SUM('DRT med tiltak'!F340:F341)+SUM('DRT med tiltak'!F346:F355)+('DRT med tiltak'!F360)+('DRT med tiltak'!F365)+SUM('DRT med tiltak'!F370:F371)</f>
        <v>9000</v>
      </c>
      <c r="H31" s="50">
        <f>SUM('DRT med tiltak'!G340:G341)+SUM('DRT med tiltak'!G346:G355)+('DRT med tiltak'!G360)+('DRT med tiltak'!G365)+SUM('DRT med tiltak'!G370:G371)</f>
        <v>5000</v>
      </c>
      <c r="I31" s="2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row>
    <row r="32" spans="1:39" s="13" customFormat="1" ht="16.5" customHeight="1" x14ac:dyDescent="0.25">
      <c r="A32" s="34"/>
      <c r="B32" s="51" t="s">
        <v>386</v>
      </c>
      <c r="C32" s="51"/>
      <c r="D32" s="51"/>
      <c r="E32" s="67">
        <f>SUM('DRT med tiltak'!D342:D343)+SUM('DRT med tiltak'!D356:D357)+SUM('DRT med tiltak'!D361:D362)+SUM('DRT med tiltak'!D366:D367)+SUM('DRT med tiltak'!D372:D373)</f>
        <v>0</v>
      </c>
      <c r="F32" s="67">
        <f>SUM('DRT med tiltak'!E342:E343)+SUM('DRT med tiltak'!E356:E357)+SUM('DRT med tiltak'!E361:E362)+SUM('DRT med tiltak'!E366:E367)+SUM('DRT med tiltak'!E372:E373)</f>
        <v>0</v>
      </c>
      <c r="G32" s="67">
        <f>SUM('DRT med tiltak'!F342:F343)+SUM('DRT med tiltak'!F356:F357)+SUM('DRT med tiltak'!F361:F362)+SUM('DRT med tiltak'!F366:F367)+SUM('DRT med tiltak'!F372:F373)</f>
        <v>0</v>
      </c>
      <c r="H32" s="67">
        <f>SUM('DRT med tiltak'!G342:G343)+SUM('DRT med tiltak'!G356:G357)+SUM('DRT med tiltak'!G361:G362)+SUM('DRT med tiltak'!G366:G367)+SUM('DRT med tiltak'!G372:G373)</f>
        <v>0</v>
      </c>
      <c r="I32" s="2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row>
    <row r="33" spans="1:39" s="13" customFormat="1" ht="16.5" customHeight="1" x14ac:dyDescent="0.25">
      <c r="A33" s="34"/>
      <c r="B33" s="14" t="s">
        <v>391</v>
      </c>
      <c r="C33" s="49"/>
      <c r="D33" s="15">
        <v>0</v>
      </c>
      <c r="E33" s="15">
        <f>SUM(E31:E32)</f>
        <v>8100</v>
      </c>
      <c r="F33" s="15">
        <f>SUM(F31:F32)</f>
        <v>7510</v>
      </c>
      <c r="G33" s="15">
        <f>SUM(G31:G32)</f>
        <v>9000</v>
      </c>
      <c r="H33" s="15">
        <f>SUM(H31:H32)</f>
        <v>5000</v>
      </c>
      <c r="I33" s="2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row>
    <row r="34" spans="1:39" s="13" customFormat="1" ht="16.5" customHeight="1" x14ac:dyDescent="0.25">
      <c r="A34" s="34"/>
      <c r="B34" s="51"/>
      <c r="C34" s="51"/>
      <c r="D34" s="51"/>
      <c r="E34" s="51"/>
      <c r="F34" s="51"/>
      <c r="G34" s="51"/>
      <c r="I34" s="2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row>
    <row r="35" spans="1:39" s="13" customFormat="1" ht="16.5" customHeight="1" x14ac:dyDescent="0.25">
      <c r="A35" s="34"/>
      <c r="B35" s="65" t="s">
        <v>390</v>
      </c>
      <c r="C35" s="51"/>
      <c r="D35" s="66" t="s">
        <v>4</v>
      </c>
      <c r="E35" s="66" t="s">
        <v>4</v>
      </c>
      <c r="F35" s="66" t="s">
        <v>4</v>
      </c>
      <c r="G35" s="66" t="s">
        <v>4</v>
      </c>
      <c r="H35" s="66" t="s">
        <v>4</v>
      </c>
      <c r="I35" s="2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row>
    <row r="36" spans="1:39" s="13" customFormat="1" ht="16.5" customHeight="1" x14ac:dyDescent="0.25">
      <c r="A36" s="34"/>
      <c r="B36" s="47" t="s">
        <v>385</v>
      </c>
      <c r="C36" s="47"/>
      <c r="D36" s="50"/>
      <c r="E36" s="50">
        <f>('DRT med tiltak'!D378)+('DRT med tiltak'!D383)+SUM('DRT med tiltak'!D388:D393)+('DRT med tiltak'!D398)+SUM('DRT med tiltak'!D403:D416)+SUM('DRT med tiltak'!D421:D433)+SUM('DRT med tiltak'!D438:D450)+SUM('DRT med tiltak'!D455:D462)+SUM('DRT med tiltak'!D467:D475)+SUM('DRT med tiltak'!D480:D486)</f>
        <v>104269</v>
      </c>
      <c r="F36" s="50">
        <f>('DRT med tiltak'!E378)+('DRT med tiltak'!E383)+SUM('DRT med tiltak'!E388:E393)+('DRT med tiltak'!E398)+SUM('DRT med tiltak'!E403:E416)+SUM('DRT med tiltak'!E421:E433)+SUM('DRT med tiltak'!E438:E450)+SUM('DRT med tiltak'!E455:E462)+SUM('DRT med tiltak'!E467:E475)+SUM('DRT med tiltak'!E480:E486)</f>
        <v>113969</v>
      </c>
      <c r="G36" s="50">
        <f>('DRT med tiltak'!F378)+('DRT med tiltak'!F383)+SUM('DRT med tiltak'!F388:F393)+('DRT med tiltak'!F398)+SUM('DRT med tiltak'!F403:F416)+SUM('DRT med tiltak'!F421:F433)+SUM('DRT med tiltak'!F438:F450)+SUM('DRT med tiltak'!F455:F462)+SUM('DRT med tiltak'!F467:F475)+SUM('DRT med tiltak'!F480:F486)</f>
        <v>120369</v>
      </c>
      <c r="H36" s="50">
        <f>('DRT med tiltak'!G378)+('DRT med tiltak'!G383)+SUM('DRT med tiltak'!G388:G393)+('DRT med tiltak'!G398)+SUM('DRT med tiltak'!G403:G416)+SUM('DRT med tiltak'!G421:G433)+SUM('DRT med tiltak'!G438:G450)+SUM('DRT med tiltak'!G455:G462)+SUM('DRT med tiltak'!G467:G475)+SUM('DRT med tiltak'!G480:G486)</f>
        <v>125119</v>
      </c>
      <c r="I36" s="2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row>
    <row r="37" spans="1:39" s="13" customFormat="1" ht="16.5" customHeight="1" x14ac:dyDescent="0.25">
      <c r="A37" s="34"/>
      <c r="B37" s="51" t="s">
        <v>386</v>
      </c>
      <c r="C37" s="51"/>
      <c r="D37" s="51"/>
      <c r="E37" s="67">
        <f>SUM('DRT med tiltak'!D379:D380)+SUM('DRT med tiltak'!D384:D385)+SUM('DRT med tiltak'!D394:D395)+SUM('DRT med tiltak'!D399:D400)+SUM('DRT med tiltak'!D417:D418)+SUM('DRT med tiltak'!D434:D435)+SUM('DRT med tiltak'!D451:D452)+SUM('DRT med tiltak'!D463:D464)+SUM('DRT med tiltak'!D476:D477)+SUM('DRT med tiltak'!D487:D488)</f>
        <v>0</v>
      </c>
      <c r="F37" s="67">
        <f>SUM('DRT med tiltak'!E379:E380)+SUM('DRT med tiltak'!E384:E385)+SUM('DRT med tiltak'!E394:E395)+SUM('DRT med tiltak'!E399:E400)+SUM('DRT med tiltak'!E417:E418)+SUM('DRT med tiltak'!E434:E435)+SUM('DRT med tiltak'!E451:E452)+SUM('DRT med tiltak'!E463:E464)+SUM('DRT med tiltak'!E476:E477)+SUM('DRT med tiltak'!E487:E488)</f>
        <v>0</v>
      </c>
      <c r="G37" s="67">
        <f>SUM('DRT med tiltak'!F379:F380)+SUM('DRT med tiltak'!F384:F385)+SUM('DRT med tiltak'!F394:F395)+SUM('DRT med tiltak'!F399:F400)+SUM('DRT med tiltak'!F417:F418)+SUM('DRT med tiltak'!F434:F435)+SUM('DRT med tiltak'!F451:F452)+SUM('DRT med tiltak'!F463:F464)+SUM('DRT med tiltak'!F476:F477)+SUM('DRT med tiltak'!F487:F488)</f>
        <v>0</v>
      </c>
      <c r="H37" s="67">
        <f>SUM('DRT med tiltak'!G379:G380)+SUM('DRT med tiltak'!G384:G385)+SUM('DRT med tiltak'!G394:G395)+SUM('DRT med tiltak'!G399:G400)+SUM('DRT med tiltak'!G417:G418)+SUM('DRT med tiltak'!G434:G435)+SUM('DRT med tiltak'!G451:G452)+SUM('DRT med tiltak'!G463:G464)+SUM('DRT med tiltak'!G476:G477)+SUM('DRT med tiltak'!G487:G488)</f>
        <v>0</v>
      </c>
      <c r="I37" s="2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row>
    <row r="38" spans="1:39" s="13" customFormat="1" ht="16.5" customHeight="1" x14ac:dyDescent="0.25">
      <c r="A38" s="34"/>
      <c r="B38" s="14" t="s">
        <v>375</v>
      </c>
      <c r="C38" s="49"/>
      <c r="D38" s="15">
        <v>0</v>
      </c>
      <c r="E38" s="15">
        <f>SUM(E36:E37)</f>
        <v>104269</v>
      </c>
      <c r="F38" s="15">
        <f>SUM(F36:F37)</f>
        <v>113969</v>
      </c>
      <c r="G38" s="15">
        <f>SUM(G36:G37)</f>
        <v>120369</v>
      </c>
      <c r="H38" s="15">
        <f>SUM(H36:H37)</f>
        <v>125119</v>
      </c>
      <c r="I38" s="2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row>
    <row r="39" spans="1:39" ht="16.5" customHeight="1" x14ac:dyDescent="0.25">
      <c r="A39" s="34"/>
      <c r="B39" s="58"/>
      <c r="C39" s="58"/>
      <c r="D39" s="58"/>
      <c r="E39" s="58"/>
      <c r="F39" s="58"/>
      <c r="G39" s="58"/>
      <c r="H39" s="58"/>
      <c r="I39" s="2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row>
    <row r="40" spans="1:39" ht="21" customHeight="1" x14ac:dyDescent="0.25">
      <c r="A40" s="34"/>
      <c r="B40" s="33" t="s">
        <v>370</v>
      </c>
      <c r="C40" s="33"/>
      <c r="D40" s="44">
        <f>D23+D28+D33+D38</f>
        <v>0</v>
      </c>
      <c r="E40" s="44">
        <f>E23+E28+E33+E38</f>
        <v>359959</v>
      </c>
      <c r="F40" s="44">
        <f>F23+F28+F33+F38</f>
        <v>316539</v>
      </c>
      <c r="G40" s="44">
        <f>G23+G28+G33+G38</f>
        <v>295629</v>
      </c>
      <c r="H40" s="44">
        <f>H23+H28+H33+H38</f>
        <v>287829</v>
      </c>
      <c r="I40" s="2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row>
    <row r="41" spans="1:39" s="8" customFormat="1" ht="13.5" customHeight="1" x14ac:dyDescent="0.25">
      <c r="A41" s="53"/>
      <c r="B41" s="54"/>
      <c r="C41" s="54"/>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row>
    <row r="42" spans="1:39" ht="18" customHeight="1" x14ac:dyDescent="0.25">
      <c r="A42" s="52" t="s">
        <v>4</v>
      </c>
      <c r="B42" s="29" t="s">
        <v>394</v>
      </c>
      <c r="C42" s="16"/>
      <c r="D42" s="16"/>
      <c r="E42" s="16">
        <f>E16+E40</f>
        <v>0</v>
      </c>
      <c r="F42" s="16">
        <f t="shared" ref="F42:H42" si="0">F16+F40</f>
        <v>0</v>
      </c>
      <c r="G42" s="16">
        <f t="shared" si="0"/>
        <v>0</v>
      </c>
      <c r="H42" s="16">
        <f t="shared" si="0"/>
        <v>0</v>
      </c>
      <c r="I42" s="69"/>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row>
    <row r="43" spans="1:39" s="8" customFormat="1" ht="13.5" customHeight="1" x14ac:dyDescent="0.25">
      <c r="A43" s="53"/>
      <c r="B43" s="54"/>
      <c r="C43" s="54"/>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row>
    <row r="44" spans="1:39" s="8" customFormat="1" ht="13.5" customHeight="1" x14ac:dyDescent="0.25">
      <c r="A44" s="53"/>
      <c r="B44" s="54"/>
      <c r="C44" s="54"/>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row>
    <row r="45" spans="1:39" x14ac:dyDescent="0.25">
      <c r="A45" s="53"/>
      <c r="B45" s="54"/>
      <c r="C45" s="54"/>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row>
    <row r="46" spans="1:39" x14ac:dyDescent="0.25">
      <c r="A46" s="53"/>
      <c r="B46" s="54"/>
      <c r="C46" s="54"/>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row>
    <row r="47" spans="1:39" x14ac:dyDescent="0.25">
      <c r="A47" s="53"/>
      <c r="B47" s="54"/>
      <c r="C47" s="54"/>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row>
    <row r="48" spans="1:39" x14ac:dyDescent="0.25">
      <c r="A48" s="53"/>
      <c r="B48" s="54"/>
      <c r="C48" s="54"/>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row>
    <row r="49" spans="1:39" x14ac:dyDescent="0.25">
      <c r="A49" s="53"/>
      <c r="B49" s="54"/>
      <c r="C49" s="54"/>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row>
    <row r="50" spans="1:39" x14ac:dyDescent="0.25">
      <c r="A50" s="53"/>
      <c r="B50" s="54"/>
      <c r="C50" s="54"/>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row>
    <row r="51" spans="1:39" x14ac:dyDescent="0.25">
      <c r="A51" s="53"/>
      <c r="B51" s="54"/>
      <c r="C51" s="54"/>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row>
    <row r="52" spans="1:39" x14ac:dyDescent="0.25">
      <c r="A52" s="53"/>
      <c r="B52" s="54"/>
      <c r="C52" s="54"/>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row>
    <row r="53" spans="1:39" x14ac:dyDescent="0.25">
      <c r="A53" s="53"/>
      <c r="B53" s="54"/>
      <c r="C53" s="54"/>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row>
    <row r="54" spans="1:39" x14ac:dyDescent="0.25">
      <c r="A54" s="53"/>
      <c r="B54" s="54"/>
      <c r="C54" s="54"/>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row>
    <row r="55" spans="1:39" x14ac:dyDescent="0.25">
      <c r="A55" s="53"/>
      <c r="B55" s="54"/>
      <c r="C55" s="54"/>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row>
    <row r="56" spans="1:39" x14ac:dyDescent="0.25">
      <c r="A56" s="53"/>
      <c r="B56" s="54"/>
      <c r="C56" s="54"/>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row>
    <row r="57" spans="1:39" x14ac:dyDescent="0.25">
      <c r="A57" s="53"/>
      <c r="B57" s="54"/>
      <c r="C57" s="54"/>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row>
    <row r="58" spans="1:39" x14ac:dyDescent="0.25">
      <c r="A58" s="53"/>
      <c r="B58" s="54"/>
      <c r="C58" s="54"/>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row>
    <row r="59" spans="1:39" x14ac:dyDescent="0.25">
      <c r="A59" s="53"/>
      <c r="B59" s="54"/>
      <c r="C59" s="54"/>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row>
    <row r="60" spans="1:39" x14ac:dyDescent="0.25">
      <c r="A60" s="53"/>
      <c r="B60" s="54"/>
      <c r="C60" s="54"/>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row>
    <row r="61" spans="1:39" x14ac:dyDescent="0.25">
      <c r="A61" s="53"/>
      <c r="B61" s="54"/>
      <c r="C61" s="54"/>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row>
    <row r="62" spans="1:39" x14ac:dyDescent="0.25">
      <c r="A62" s="53"/>
      <c r="B62" s="54"/>
      <c r="C62" s="54"/>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row>
    <row r="63" spans="1:39" x14ac:dyDescent="0.25">
      <c r="A63" s="53"/>
      <c r="B63" s="54"/>
      <c r="C63" s="54"/>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row>
    <row r="64" spans="1:39" x14ac:dyDescent="0.25">
      <c r="A64" s="53"/>
      <c r="B64" s="54"/>
      <c r="C64" s="54"/>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row>
    <row r="65" spans="1:39" x14ac:dyDescent="0.25">
      <c r="A65" s="53"/>
      <c r="B65" s="54"/>
      <c r="C65" s="54"/>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row>
    <row r="66" spans="1:39" x14ac:dyDescent="0.25">
      <c r="A66" s="53"/>
      <c r="B66" s="54"/>
      <c r="C66" s="54"/>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row>
    <row r="67" spans="1:39" x14ac:dyDescent="0.25">
      <c r="A67" s="53"/>
      <c r="B67" s="54"/>
      <c r="C67" s="54"/>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row>
    <row r="68" spans="1:39" x14ac:dyDescent="0.25">
      <c r="A68" s="53"/>
      <c r="B68" s="54"/>
      <c r="C68" s="54"/>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row>
    <row r="69" spans="1:39" x14ac:dyDescent="0.25">
      <c r="A69" s="53"/>
      <c r="B69" s="54"/>
      <c r="C69" s="54"/>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row>
    <row r="70" spans="1:39" x14ac:dyDescent="0.25">
      <c r="A70" s="53"/>
      <c r="B70" s="54"/>
      <c r="C70" s="54"/>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row>
    <row r="71" spans="1:39" x14ac:dyDescent="0.25">
      <c r="A71" s="53"/>
      <c r="B71" s="54"/>
      <c r="C71" s="54"/>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row>
    <row r="72" spans="1:39" x14ac:dyDescent="0.25">
      <c r="A72" s="53"/>
      <c r="B72" s="54"/>
      <c r="C72" s="54"/>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row>
    <row r="73" spans="1:39" x14ac:dyDescent="0.25">
      <c r="A73" s="53"/>
      <c r="B73" s="54"/>
      <c r="C73" s="54"/>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row>
    <row r="74" spans="1:39" x14ac:dyDescent="0.25">
      <c r="A74" s="53"/>
      <c r="B74" s="54"/>
      <c r="C74" s="54"/>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row>
    <row r="75" spans="1:39" x14ac:dyDescent="0.25">
      <c r="A75" s="53"/>
      <c r="B75" s="54"/>
      <c r="C75" s="54"/>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row>
    <row r="76" spans="1:39" x14ac:dyDescent="0.25">
      <c r="A76" s="53"/>
      <c r="B76" s="54"/>
      <c r="C76" s="54"/>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row>
    <row r="77" spans="1:39" x14ac:dyDescent="0.25">
      <c r="A77" s="53"/>
      <c r="B77" s="54"/>
      <c r="C77" s="54"/>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row>
    <row r="78" spans="1:39" x14ac:dyDescent="0.25">
      <c r="A78" s="53"/>
      <c r="B78" s="54"/>
      <c r="C78" s="54"/>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row>
    <row r="79" spans="1:39" x14ac:dyDescent="0.25">
      <c r="A79" s="53"/>
      <c r="B79" s="54"/>
      <c r="C79" s="54"/>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row>
    <row r="80" spans="1:39" x14ac:dyDescent="0.25">
      <c r="A80" s="53"/>
      <c r="B80" s="54"/>
      <c r="C80" s="54"/>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row>
    <row r="81" spans="1:39" x14ac:dyDescent="0.25">
      <c r="A81" s="53"/>
      <c r="B81" s="54"/>
      <c r="C81" s="54"/>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row>
    <row r="82" spans="1:39" x14ac:dyDescent="0.25">
      <c r="A82" s="53"/>
      <c r="B82" s="54"/>
      <c r="C82" s="54"/>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row>
    <row r="83" spans="1:39" x14ac:dyDescent="0.25">
      <c r="A83" s="53"/>
      <c r="B83" s="54"/>
      <c r="C83" s="54"/>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row>
    <row r="84" spans="1:39" x14ac:dyDescent="0.25">
      <c r="A84" s="53"/>
      <c r="B84" s="54"/>
      <c r="C84" s="54"/>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row>
    <row r="85" spans="1:39" x14ac:dyDescent="0.25">
      <c r="A85" s="53"/>
      <c r="B85" s="54"/>
      <c r="C85" s="54"/>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row>
    <row r="86" spans="1:39" x14ac:dyDescent="0.25">
      <c r="A86" s="53"/>
      <c r="B86" s="54"/>
      <c r="C86" s="54"/>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row>
    <row r="87" spans="1:39" x14ac:dyDescent="0.25">
      <c r="A87" s="53"/>
      <c r="B87" s="54"/>
      <c r="C87" s="54"/>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row>
    <row r="88" spans="1:39" x14ac:dyDescent="0.25">
      <c r="A88" s="53"/>
      <c r="B88" s="54"/>
      <c r="C88" s="54"/>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row>
    <row r="89" spans="1:39" x14ac:dyDescent="0.25">
      <c r="A89" s="53"/>
      <c r="B89" s="54"/>
      <c r="C89" s="54"/>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row>
    <row r="90" spans="1:39" x14ac:dyDescent="0.25">
      <c r="A90" s="53"/>
      <c r="B90" s="54"/>
      <c r="C90" s="54"/>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row>
    <row r="91" spans="1:39" x14ac:dyDescent="0.25">
      <c r="A91" s="53"/>
      <c r="B91" s="54"/>
      <c r="C91" s="54"/>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row>
    <row r="92" spans="1:39" x14ac:dyDescent="0.25">
      <c r="A92" s="53"/>
      <c r="B92" s="54"/>
      <c r="C92" s="54"/>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row>
    <row r="93" spans="1:39" x14ac:dyDescent="0.25">
      <c r="A93" s="53"/>
      <c r="B93" s="54"/>
      <c r="C93" s="54"/>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row>
    <row r="94" spans="1:39" x14ac:dyDescent="0.25">
      <c r="A94" s="53"/>
      <c r="B94" s="54"/>
      <c r="C94" s="54"/>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row>
    <row r="95" spans="1:39" x14ac:dyDescent="0.25">
      <c r="A95" s="53"/>
      <c r="B95" s="54"/>
      <c r="C95" s="54"/>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row>
    <row r="96" spans="1:39" x14ac:dyDescent="0.25">
      <c r="A96" s="53"/>
      <c r="B96" s="54"/>
      <c r="C96" s="54"/>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row>
    <row r="97" spans="1:39" x14ac:dyDescent="0.25">
      <c r="A97" s="53"/>
      <c r="B97" s="54"/>
      <c r="C97" s="54"/>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row>
    <row r="98" spans="1:39" x14ac:dyDescent="0.25">
      <c r="A98" s="53"/>
      <c r="B98" s="54"/>
      <c r="C98" s="54"/>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row>
    <row r="99" spans="1:39" x14ac:dyDescent="0.25">
      <c r="A99" s="53"/>
      <c r="B99" s="54"/>
      <c r="C99" s="54"/>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row>
    <row r="100" spans="1:39" x14ac:dyDescent="0.25">
      <c r="A100" s="53"/>
      <c r="B100" s="54"/>
      <c r="C100" s="54"/>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row>
    <row r="101" spans="1:39" x14ac:dyDescent="0.25">
      <c r="A101" s="53"/>
      <c r="B101" s="54"/>
      <c r="C101" s="54"/>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row>
    <row r="102" spans="1:39" x14ac:dyDescent="0.25">
      <c r="A102" s="53"/>
      <c r="B102" s="54"/>
      <c r="C102" s="54"/>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row>
    <row r="103" spans="1:39" x14ac:dyDescent="0.25">
      <c r="A103" s="53"/>
      <c r="B103" s="54"/>
      <c r="C103" s="54"/>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row>
    <row r="104" spans="1:39" x14ac:dyDescent="0.25">
      <c r="A104" s="53"/>
      <c r="B104" s="54"/>
      <c r="C104" s="54"/>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row>
    <row r="105" spans="1:39" x14ac:dyDescent="0.25">
      <c r="A105" s="53"/>
      <c r="B105" s="54"/>
      <c r="C105" s="54"/>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row>
    <row r="106" spans="1:39" x14ac:dyDescent="0.25">
      <c r="A106" s="53"/>
      <c r="B106" s="54"/>
      <c r="C106" s="54"/>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row>
    <row r="107" spans="1:39" x14ac:dyDescent="0.25">
      <c r="A107" s="53"/>
      <c r="B107" s="54"/>
      <c r="C107" s="54"/>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row>
    <row r="108" spans="1:39" x14ac:dyDescent="0.25">
      <c r="A108" s="53"/>
      <c r="B108" s="54"/>
      <c r="C108" s="54"/>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row>
    <row r="109" spans="1:39" x14ac:dyDescent="0.25">
      <c r="A109" s="53"/>
      <c r="B109" s="54"/>
      <c r="C109" s="54"/>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row>
    <row r="110" spans="1:39" x14ac:dyDescent="0.25">
      <c r="A110" s="53"/>
      <c r="B110" s="54"/>
      <c r="C110" s="54"/>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row>
    <row r="111" spans="1:39" x14ac:dyDescent="0.25">
      <c r="A111" s="53"/>
      <c r="B111" s="54"/>
      <c r="C111" s="54"/>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row>
    <row r="112" spans="1:39" x14ac:dyDescent="0.25">
      <c r="A112" s="53"/>
      <c r="B112" s="54"/>
      <c r="C112" s="54"/>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row>
    <row r="113" spans="1:39" x14ac:dyDescent="0.25">
      <c r="A113" s="53"/>
      <c r="B113" s="54"/>
      <c r="C113" s="54"/>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row>
    <row r="114" spans="1:39" x14ac:dyDescent="0.25">
      <c r="A114" s="53"/>
      <c r="B114" s="54"/>
      <c r="C114" s="54"/>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row>
    <row r="115" spans="1:39" x14ac:dyDescent="0.25">
      <c r="A115" s="53"/>
      <c r="B115" s="54"/>
      <c r="C115" s="54"/>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row>
    <row r="116" spans="1:39" x14ac:dyDescent="0.25">
      <c r="A116" s="53"/>
      <c r="B116" s="54"/>
      <c r="C116" s="54"/>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row>
    <row r="117" spans="1:39" x14ac:dyDescent="0.25">
      <c r="A117" s="53"/>
      <c r="B117" s="54"/>
      <c r="C117" s="54"/>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row>
    <row r="118" spans="1:39" x14ac:dyDescent="0.25">
      <c r="A118" s="53"/>
      <c r="B118" s="54"/>
      <c r="C118" s="54"/>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row>
    <row r="119" spans="1:39" x14ac:dyDescent="0.25">
      <c r="A119" s="53"/>
      <c r="B119" s="54"/>
      <c r="C119" s="54"/>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row>
    <row r="120" spans="1:39" x14ac:dyDescent="0.25">
      <c r="A120" s="53"/>
      <c r="B120" s="54"/>
      <c r="C120" s="54"/>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row>
    <row r="121" spans="1:39" x14ac:dyDescent="0.25">
      <c r="A121" s="53"/>
      <c r="B121" s="54"/>
      <c r="C121" s="54"/>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row>
    <row r="122" spans="1:39" x14ac:dyDescent="0.25">
      <c r="A122" s="53"/>
      <c r="B122" s="54"/>
      <c r="C122" s="54"/>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row>
    <row r="123" spans="1:39" x14ac:dyDescent="0.25">
      <c r="A123" s="53"/>
      <c r="B123" s="54"/>
      <c r="C123" s="54"/>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row>
    <row r="124" spans="1:39" x14ac:dyDescent="0.25">
      <c r="A124" s="53"/>
      <c r="B124" s="54"/>
      <c r="C124" s="54"/>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row>
    <row r="125" spans="1:39" x14ac:dyDescent="0.25">
      <c r="A125" s="53"/>
      <c r="B125" s="54"/>
      <c r="C125" s="54"/>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row>
    <row r="126" spans="1:39" x14ac:dyDescent="0.25">
      <c r="A126" s="53"/>
      <c r="B126" s="54"/>
      <c r="C126" s="54"/>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row>
    <row r="127" spans="1:39" x14ac:dyDescent="0.25">
      <c r="A127" s="53"/>
      <c r="B127" s="54"/>
      <c r="C127" s="54"/>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row>
    <row r="128" spans="1:39" x14ac:dyDescent="0.25">
      <c r="A128" s="53"/>
      <c r="B128" s="54"/>
      <c r="C128" s="54"/>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row>
    <row r="129" spans="1:39" x14ac:dyDescent="0.25">
      <c r="A129" s="53"/>
      <c r="B129" s="54"/>
      <c r="C129" s="54"/>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row>
    <row r="130" spans="1:39" x14ac:dyDescent="0.25">
      <c r="A130" s="53"/>
      <c r="B130" s="54"/>
      <c r="C130" s="54"/>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row>
    <row r="131" spans="1:39" x14ac:dyDescent="0.25">
      <c r="A131" s="53"/>
      <c r="B131" s="54"/>
      <c r="C131" s="54"/>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row>
    <row r="132" spans="1:39" x14ac:dyDescent="0.25">
      <c r="A132" s="53"/>
      <c r="B132" s="54"/>
      <c r="C132" s="54"/>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row>
    <row r="133" spans="1:39" x14ac:dyDescent="0.25">
      <c r="A133" s="53"/>
      <c r="B133" s="54"/>
      <c r="C133" s="54"/>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row>
    <row r="134" spans="1:39" x14ac:dyDescent="0.25">
      <c r="A134" s="53"/>
      <c r="B134" s="54"/>
      <c r="C134" s="54"/>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row>
    <row r="135" spans="1:39" x14ac:dyDescent="0.25">
      <c r="A135" s="53"/>
      <c r="B135" s="54"/>
      <c r="C135" s="54"/>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row>
    <row r="136" spans="1:39" x14ac:dyDescent="0.25">
      <c r="A136" s="53"/>
      <c r="B136" s="54"/>
      <c r="C136" s="54"/>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row>
    <row r="137" spans="1:39" x14ac:dyDescent="0.25">
      <c r="A137" s="53"/>
      <c r="B137" s="54"/>
      <c r="C137" s="54"/>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row>
    <row r="138" spans="1:39" x14ac:dyDescent="0.25">
      <c r="A138" s="53"/>
      <c r="B138" s="54"/>
      <c r="C138" s="54"/>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row>
    <row r="139" spans="1:39" x14ac:dyDescent="0.25">
      <c r="A139" s="53"/>
      <c r="B139" s="54"/>
      <c r="C139" s="54"/>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row>
    <row r="140" spans="1:39" x14ac:dyDescent="0.25">
      <c r="A140" s="53"/>
      <c r="B140" s="54"/>
      <c r="C140" s="54"/>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row>
    <row r="141" spans="1:39" x14ac:dyDescent="0.25">
      <c r="A141" s="53"/>
      <c r="B141" s="54"/>
      <c r="C141" s="54"/>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row>
    <row r="142" spans="1:39" x14ac:dyDescent="0.25">
      <c r="A142" s="53"/>
      <c r="B142" s="54"/>
      <c r="C142" s="54"/>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row>
    <row r="143" spans="1:39" x14ac:dyDescent="0.25">
      <c r="A143" s="53"/>
      <c r="B143" s="54"/>
      <c r="C143" s="54"/>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row>
    <row r="144" spans="1:39" x14ac:dyDescent="0.25">
      <c r="A144" s="53"/>
      <c r="B144" s="54"/>
      <c r="C144" s="54"/>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row>
    <row r="145" spans="1:39" x14ac:dyDescent="0.25">
      <c r="A145" s="53"/>
      <c r="B145" s="54"/>
      <c r="C145" s="54"/>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row>
    <row r="146" spans="1:39" x14ac:dyDescent="0.25">
      <c r="A146" s="53"/>
      <c r="B146" s="54"/>
      <c r="C146" s="54"/>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row>
    <row r="147" spans="1:39" x14ac:dyDescent="0.25">
      <c r="A147" s="53"/>
      <c r="B147" s="54"/>
      <c r="C147" s="54"/>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row>
    <row r="148" spans="1:39" x14ac:dyDescent="0.25">
      <c r="A148" s="53"/>
      <c r="B148" s="54"/>
      <c r="C148" s="54"/>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row>
    <row r="149" spans="1:39" x14ac:dyDescent="0.25">
      <c r="A149" s="53"/>
      <c r="B149" s="54"/>
      <c r="C149" s="54"/>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row>
    <row r="150" spans="1:39" x14ac:dyDescent="0.25">
      <c r="A150" s="53"/>
      <c r="B150" s="54"/>
      <c r="C150" s="54"/>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row>
    <row r="151" spans="1:39" x14ac:dyDescent="0.25">
      <c r="A151" s="53"/>
      <c r="B151" s="54"/>
      <c r="C151" s="54"/>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row>
    <row r="152" spans="1:39" x14ac:dyDescent="0.25">
      <c r="A152" s="53"/>
      <c r="B152" s="54"/>
      <c r="C152" s="54"/>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row>
    <row r="153" spans="1:39" x14ac:dyDescent="0.25">
      <c r="A153" s="53"/>
      <c r="B153" s="54"/>
      <c r="C153" s="54"/>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row>
    <row r="154" spans="1:39" x14ac:dyDescent="0.25">
      <c r="A154" s="53"/>
      <c r="B154" s="54"/>
      <c r="C154" s="54"/>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row>
    <row r="155" spans="1:39" x14ac:dyDescent="0.25">
      <c r="A155" s="53"/>
      <c r="B155" s="54"/>
      <c r="C155" s="54"/>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row>
    <row r="156" spans="1:39" x14ac:dyDescent="0.25">
      <c r="A156" s="53"/>
      <c r="B156" s="54"/>
      <c r="C156" s="54"/>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row>
    <row r="157" spans="1:39" x14ac:dyDescent="0.25">
      <c r="A157" s="53"/>
      <c r="B157" s="54"/>
      <c r="C157" s="54"/>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row>
    <row r="158" spans="1:39" x14ac:dyDescent="0.25">
      <c r="A158" s="53"/>
      <c r="B158" s="54"/>
      <c r="C158" s="54"/>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row>
    <row r="159" spans="1:39" x14ac:dyDescent="0.25">
      <c r="A159" s="53"/>
      <c r="B159" s="54"/>
      <c r="C159" s="54"/>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row>
    <row r="160" spans="1:39" x14ac:dyDescent="0.25">
      <c r="A160" s="53"/>
      <c r="B160" s="54"/>
      <c r="C160" s="54"/>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row>
    <row r="161" spans="1:39" x14ac:dyDescent="0.25">
      <c r="A161" s="53"/>
      <c r="B161" s="54"/>
      <c r="C161" s="54"/>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row>
    <row r="162" spans="1:39" x14ac:dyDescent="0.25">
      <c r="A162" s="53"/>
      <c r="B162" s="54"/>
      <c r="C162" s="54"/>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row>
    <row r="163" spans="1:39" x14ac:dyDescent="0.25">
      <c r="A163" s="53"/>
      <c r="B163" s="54"/>
      <c r="C163" s="54"/>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row>
    <row r="164" spans="1:39" x14ac:dyDescent="0.25">
      <c r="A164" s="53"/>
      <c r="B164" s="54"/>
      <c r="C164" s="54"/>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row>
    <row r="165" spans="1:39" x14ac:dyDescent="0.25">
      <c r="A165" s="53"/>
      <c r="B165" s="54"/>
      <c r="C165" s="54"/>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row>
    <row r="166" spans="1:39" x14ac:dyDescent="0.25">
      <c r="A166" s="53"/>
      <c r="B166" s="54"/>
      <c r="C166" s="54"/>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row>
    <row r="167" spans="1:39" x14ac:dyDescent="0.25">
      <c r="A167" s="53"/>
      <c r="B167" s="54"/>
      <c r="C167" s="54"/>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row>
    <row r="168" spans="1:39" x14ac:dyDescent="0.25">
      <c r="A168" s="53"/>
      <c r="B168" s="54"/>
      <c r="C168" s="54"/>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row>
    <row r="169" spans="1:39" x14ac:dyDescent="0.25">
      <c r="A169" s="53"/>
      <c r="B169" s="54"/>
      <c r="C169" s="54"/>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row>
    <row r="170" spans="1:39" x14ac:dyDescent="0.25">
      <c r="A170" s="53"/>
      <c r="B170" s="54"/>
      <c r="C170" s="54"/>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row>
    <row r="171" spans="1:39" x14ac:dyDescent="0.25">
      <c r="A171" s="53"/>
      <c r="B171" s="54"/>
      <c r="C171" s="54"/>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row>
    <row r="172" spans="1:39" x14ac:dyDescent="0.25">
      <c r="A172" s="53"/>
      <c r="B172" s="54"/>
      <c r="C172" s="54"/>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row>
    <row r="173" spans="1:39" x14ac:dyDescent="0.25">
      <c r="A173" s="53"/>
      <c r="B173" s="54"/>
      <c r="C173" s="54"/>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row>
    <row r="174" spans="1:39" x14ac:dyDescent="0.25">
      <c r="A174" s="53"/>
      <c r="B174" s="54"/>
      <c r="C174" s="54"/>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row>
    <row r="175" spans="1:39" x14ac:dyDescent="0.25">
      <c r="A175" s="53"/>
      <c r="B175" s="54"/>
      <c r="C175" s="54"/>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row>
    <row r="176" spans="1:39" x14ac:dyDescent="0.25">
      <c r="A176" s="53"/>
      <c r="B176" s="54"/>
      <c r="C176" s="54"/>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row>
    <row r="177" spans="1:39" x14ac:dyDescent="0.25">
      <c r="A177" s="53"/>
      <c r="B177" s="54"/>
      <c r="C177" s="54"/>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row>
    <row r="178" spans="1:39" x14ac:dyDescent="0.25">
      <c r="A178" s="53"/>
      <c r="B178" s="54"/>
      <c r="C178" s="54"/>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row>
    <row r="179" spans="1:39" x14ac:dyDescent="0.25">
      <c r="A179" s="53"/>
      <c r="B179" s="54"/>
      <c r="C179" s="54"/>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row>
    <row r="180" spans="1:39" x14ac:dyDescent="0.25">
      <c r="A180" s="53"/>
      <c r="B180" s="54"/>
      <c r="C180" s="54"/>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row>
    <row r="181" spans="1:39" x14ac:dyDescent="0.25">
      <c r="A181" s="53"/>
      <c r="B181" s="54"/>
      <c r="C181" s="54"/>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row>
    <row r="182" spans="1:39" x14ac:dyDescent="0.25">
      <c r="A182" s="53"/>
      <c r="B182" s="54"/>
      <c r="C182" s="54"/>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row>
    <row r="183" spans="1:39" x14ac:dyDescent="0.25">
      <c r="A183" s="53"/>
      <c r="B183" s="54"/>
      <c r="C183" s="54"/>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row>
    <row r="184" spans="1:39" x14ac:dyDescent="0.25">
      <c r="A184" s="53"/>
      <c r="B184" s="54"/>
      <c r="C184" s="54"/>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row>
    <row r="185" spans="1:39" x14ac:dyDescent="0.25">
      <c r="A185" s="53"/>
      <c r="B185" s="54"/>
      <c r="C185" s="54"/>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row>
    <row r="186" spans="1:39" x14ac:dyDescent="0.25">
      <c r="A186" s="53"/>
      <c r="B186" s="54"/>
      <c r="C186" s="54"/>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row>
    <row r="187" spans="1:39" x14ac:dyDescent="0.25">
      <c r="A187" s="53"/>
      <c r="B187" s="54"/>
      <c r="C187" s="54"/>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row>
    <row r="188" spans="1:39" x14ac:dyDescent="0.25">
      <c r="A188" s="53"/>
      <c r="B188" s="54"/>
      <c r="C188" s="54"/>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row>
    <row r="189" spans="1:39" x14ac:dyDescent="0.25">
      <c r="A189" s="53"/>
      <c r="B189" s="54"/>
      <c r="C189" s="54"/>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row>
    <row r="190" spans="1:39" x14ac:dyDescent="0.25">
      <c r="A190" s="53"/>
      <c r="B190" s="54"/>
      <c r="C190" s="54"/>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row>
    <row r="191" spans="1:39" x14ac:dyDescent="0.25">
      <c r="A191" s="53"/>
      <c r="B191" s="54"/>
      <c r="C191" s="54"/>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row>
    <row r="192" spans="1:39" x14ac:dyDescent="0.25">
      <c r="A192" s="53"/>
      <c r="B192" s="54"/>
      <c r="C192" s="54"/>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row>
    <row r="193" spans="1:39" x14ac:dyDescent="0.25">
      <c r="A193" s="53"/>
      <c r="B193" s="54"/>
      <c r="C193" s="54"/>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row>
    <row r="194" spans="1:39" x14ac:dyDescent="0.25">
      <c r="A194" s="53"/>
      <c r="B194" s="54"/>
      <c r="C194" s="54"/>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row>
    <row r="195" spans="1:39" x14ac:dyDescent="0.25">
      <c r="A195" s="53"/>
      <c r="B195" s="54"/>
      <c r="C195" s="54"/>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row>
    <row r="196" spans="1:39" x14ac:dyDescent="0.25">
      <c r="A196" s="53"/>
      <c r="B196" s="54"/>
      <c r="C196" s="54"/>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row>
    <row r="197" spans="1:39" x14ac:dyDescent="0.25">
      <c r="A197" s="53"/>
      <c r="B197" s="54"/>
      <c r="C197" s="54"/>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row>
    <row r="198" spans="1:39" x14ac:dyDescent="0.25">
      <c r="A198" s="53"/>
      <c r="B198" s="54"/>
      <c r="C198" s="54"/>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row>
    <row r="199" spans="1:39" x14ac:dyDescent="0.25">
      <c r="A199" s="53"/>
      <c r="B199" s="54"/>
      <c r="C199" s="54"/>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row>
    <row r="200" spans="1:39" x14ac:dyDescent="0.25">
      <c r="A200" s="53"/>
      <c r="B200" s="54"/>
      <c r="C200" s="54"/>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row>
    <row r="201" spans="1:39" x14ac:dyDescent="0.25">
      <c r="A201" s="53"/>
      <c r="B201" s="54"/>
      <c r="C201" s="54"/>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row>
    <row r="202" spans="1:39" x14ac:dyDescent="0.25">
      <c r="A202" s="53"/>
      <c r="B202" s="54"/>
      <c r="C202" s="54"/>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row>
    <row r="203" spans="1:39" x14ac:dyDescent="0.25">
      <c r="A203" s="53"/>
      <c r="B203" s="54"/>
      <c r="C203" s="54"/>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row>
    <row r="204" spans="1:39" x14ac:dyDescent="0.25">
      <c r="A204" s="53"/>
      <c r="B204" s="54"/>
      <c r="C204" s="54"/>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row>
    <row r="205" spans="1:39" x14ac:dyDescent="0.25">
      <c r="A205" s="53"/>
      <c r="B205" s="54"/>
      <c r="C205" s="54"/>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row>
    <row r="206" spans="1:39" x14ac:dyDescent="0.25">
      <c r="A206" s="53"/>
      <c r="B206" s="54"/>
      <c r="C206" s="54"/>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row>
    <row r="207" spans="1:39" x14ac:dyDescent="0.25">
      <c r="A207" s="53"/>
      <c r="B207" s="54"/>
      <c r="C207" s="54"/>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row>
    <row r="208" spans="1:39" x14ac:dyDescent="0.25">
      <c r="A208" s="53"/>
      <c r="B208" s="54"/>
      <c r="C208" s="54"/>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row>
    <row r="209" spans="1:39" x14ac:dyDescent="0.25">
      <c r="A209" s="53"/>
      <c r="B209" s="54"/>
      <c r="C209" s="54"/>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row>
    <row r="210" spans="1:39" x14ac:dyDescent="0.25">
      <c r="A210" s="53"/>
      <c r="B210" s="54"/>
      <c r="C210" s="54"/>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row>
    <row r="211" spans="1:39" x14ac:dyDescent="0.25">
      <c r="A211" s="53"/>
      <c r="B211" s="54"/>
      <c r="C211" s="54"/>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row>
    <row r="212" spans="1:39" x14ac:dyDescent="0.25">
      <c r="A212" s="53"/>
      <c r="B212" s="54"/>
      <c r="C212" s="54"/>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row>
    <row r="213" spans="1:39" x14ac:dyDescent="0.25">
      <c r="A213" s="53"/>
      <c r="B213" s="54"/>
      <c r="C213" s="54"/>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row>
    <row r="214" spans="1:39" x14ac:dyDescent="0.25">
      <c r="A214" s="53"/>
      <c r="B214" s="54"/>
      <c r="C214" s="54"/>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row>
    <row r="215" spans="1:39" x14ac:dyDescent="0.25">
      <c r="A215" s="53"/>
      <c r="B215" s="54"/>
      <c r="C215" s="54"/>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row>
    <row r="216" spans="1:39" x14ac:dyDescent="0.25">
      <c r="A216" s="53"/>
      <c r="B216" s="54"/>
      <c r="C216" s="54"/>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row>
    <row r="217" spans="1:39" x14ac:dyDescent="0.25">
      <c r="A217" s="53"/>
      <c r="B217" s="54"/>
      <c r="C217" s="54"/>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row>
    <row r="218" spans="1:39" x14ac:dyDescent="0.25">
      <c r="A218" s="53"/>
      <c r="B218" s="54"/>
      <c r="C218" s="54"/>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row>
    <row r="219" spans="1:39" x14ac:dyDescent="0.25">
      <c r="A219" s="53"/>
      <c r="B219" s="54"/>
      <c r="C219" s="54"/>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row>
    <row r="220" spans="1:39" x14ac:dyDescent="0.25">
      <c r="A220" s="53"/>
      <c r="B220" s="54"/>
      <c r="C220" s="54"/>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row>
    <row r="221" spans="1:39" x14ac:dyDescent="0.25">
      <c r="A221" s="53"/>
      <c r="B221" s="54"/>
      <c r="C221" s="54"/>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row>
    <row r="222" spans="1:39" x14ac:dyDescent="0.25">
      <c r="A222" s="53"/>
      <c r="B222" s="54"/>
      <c r="C222" s="54"/>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row>
    <row r="223" spans="1:39" x14ac:dyDescent="0.25">
      <c r="A223" s="53"/>
      <c r="B223" s="54"/>
      <c r="C223" s="54"/>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row>
    <row r="224" spans="1:39" x14ac:dyDescent="0.25">
      <c r="A224" s="53"/>
      <c r="B224" s="54"/>
      <c r="C224" s="54"/>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row>
    <row r="225" spans="1:39" x14ac:dyDescent="0.25">
      <c r="A225" s="53"/>
      <c r="B225" s="54"/>
      <c r="C225" s="54"/>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row>
    <row r="226" spans="1:39" x14ac:dyDescent="0.25">
      <c r="A226" s="53"/>
      <c r="B226" s="54"/>
      <c r="C226" s="54"/>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row>
    <row r="227" spans="1:39" x14ac:dyDescent="0.25">
      <c r="A227" s="53"/>
      <c r="B227" s="54"/>
      <c r="C227" s="54"/>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row>
    <row r="228" spans="1:39" x14ac:dyDescent="0.25">
      <c r="A228" s="53"/>
      <c r="B228" s="54"/>
      <c r="C228" s="54"/>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row>
    <row r="229" spans="1:39" x14ac:dyDescent="0.25">
      <c r="A229" s="53"/>
      <c r="B229" s="54"/>
      <c r="C229" s="54"/>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row>
    <row r="230" spans="1:39" x14ac:dyDescent="0.25">
      <c r="A230" s="53"/>
      <c r="B230" s="54"/>
      <c r="C230" s="54"/>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row>
    <row r="231" spans="1:39" x14ac:dyDescent="0.25">
      <c r="A231" s="53"/>
      <c r="B231" s="54"/>
      <c r="C231" s="54"/>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row>
    <row r="232" spans="1:39" x14ac:dyDescent="0.25">
      <c r="A232" s="53"/>
      <c r="B232" s="54"/>
      <c r="C232" s="54"/>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row>
    <row r="233" spans="1:39" x14ac:dyDescent="0.25">
      <c r="A233" s="53"/>
      <c r="B233" s="54"/>
      <c r="C233" s="54"/>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row>
    <row r="234" spans="1:39" x14ac:dyDescent="0.25">
      <c r="A234" s="53"/>
      <c r="B234" s="54"/>
      <c r="C234" s="54"/>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row>
    <row r="235" spans="1:39" x14ac:dyDescent="0.25">
      <c r="A235" s="53"/>
      <c r="B235" s="54"/>
      <c r="C235" s="54"/>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row>
    <row r="236" spans="1:39" x14ac:dyDescent="0.25">
      <c r="A236" s="53"/>
      <c r="B236" s="54"/>
      <c r="C236" s="54"/>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row>
    <row r="237" spans="1:39" x14ac:dyDescent="0.25">
      <c r="A237" s="53"/>
      <c r="B237" s="54"/>
      <c r="C237" s="54"/>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row>
    <row r="238" spans="1:39" x14ac:dyDescent="0.25">
      <c r="A238" s="53"/>
      <c r="B238" s="54"/>
      <c r="C238" s="54"/>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row>
    <row r="239" spans="1:39" x14ac:dyDescent="0.25">
      <c r="A239" s="53"/>
      <c r="B239" s="54"/>
      <c r="C239" s="54"/>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row>
    <row r="240" spans="1:39" x14ac:dyDescent="0.25">
      <c r="A240" s="53"/>
      <c r="B240" s="54"/>
      <c r="C240" s="54"/>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row>
    <row r="241" spans="1:39" x14ac:dyDescent="0.25">
      <c r="A241" s="53"/>
      <c r="B241" s="54"/>
      <c r="C241" s="54"/>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row>
    <row r="242" spans="1:39" x14ac:dyDescent="0.25">
      <c r="A242" s="53"/>
      <c r="B242" s="54"/>
      <c r="C242" s="54"/>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row>
    <row r="243" spans="1:39" x14ac:dyDescent="0.25">
      <c r="A243" s="53"/>
      <c r="B243" s="54"/>
      <c r="C243" s="54"/>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row>
    <row r="244" spans="1:39" x14ac:dyDescent="0.25">
      <c r="A244" s="53"/>
      <c r="B244" s="54"/>
      <c r="C244" s="54"/>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row>
    <row r="245" spans="1:39" x14ac:dyDescent="0.25">
      <c r="A245" s="53"/>
      <c r="B245" s="54"/>
      <c r="C245" s="54"/>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row>
    <row r="246" spans="1:39" x14ac:dyDescent="0.25">
      <c r="A246" s="53"/>
      <c r="B246" s="54"/>
      <c r="C246" s="54"/>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row>
    <row r="247" spans="1:39" x14ac:dyDescent="0.25">
      <c r="A247" s="53"/>
      <c r="B247" s="54"/>
      <c r="C247" s="54"/>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row>
    <row r="248" spans="1:39" x14ac:dyDescent="0.25">
      <c r="A248" s="53"/>
      <c r="B248" s="54"/>
      <c r="C248" s="54"/>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row>
    <row r="249" spans="1:39" x14ac:dyDescent="0.25">
      <c r="A249" s="53"/>
      <c r="B249" s="54"/>
      <c r="C249" s="54"/>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row>
    <row r="250" spans="1:39" x14ac:dyDescent="0.25">
      <c r="A250" s="53"/>
      <c r="B250" s="54"/>
      <c r="C250" s="54"/>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row>
    <row r="251" spans="1:39" x14ac:dyDescent="0.25">
      <c r="A251" s="53"/>
      <c r="B251" s="54"/>
      <c r="C251" s="54"/>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row>
    <row r="252" spans="1:39" x14ac:dyDescent="0.25">
      <c r="A252" s="53"/>
      <c r="B252" s="54"/>
      <c r="C252" s="54"/>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row>
    <row r="253" spans="1:39" x14ac:dyDescent="0.25">
      <c r="A253" s="53"/>
      <c r="B253" s="54"/>
      <c r="C253" s="54"/>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row>
    <row r="254" spans="1:39" x14ac:dyDescent="0.25">
      <c r="A254" s="53"/>
      <c r="B254" s="54"/>
      <c r="C254" s="54"/>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row>
    <row r="255" spans="1:39" x14ac:dyDescent="0.25">
      <c r="A255" s="53"/>
      <c r="B255" s="54"/>
      <c r="C255" s="54"/>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row>
    <row r="256" spans="1:39" x14ac:dyDescent="0.25">
      <c r="A256" s="53"/>
      <c r="B256" s="54"/>
      <c r="C256" s="54"/>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row>
    <row r="257" spans="1:39" x14ac:dyDescent="0.25">
      <c r="A257" s="53"/>
      <c r="B257" s="54"/>
      <c r="C257" s="54"/>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row>
    <row r="258" spans="1:39" x14ac:dyDescent="0.25">
      <c r="A258" s="53"/>
      <c r="B258" s="54"/>
      <c r="C258" s="54"/>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row>
    <row r="259" spans="1:39" x14ac:dyDescent="0.25">
      <c r="A259" s="53"/>
      <c r="B259" s="54"/>
      <c r="C259" s="54"/>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row>
    <row r="260" spans="1:39" x14ac:dyDescent="0.25">
      <c r="A260" s="53"/>
      <c r="B260" s="54"/>
      <c r="C260" s="54"/>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row>
    <row r="261" spans="1:39" x14ac:dyDescent="0.25">
      <c r="A261" s="53"/>
      <c r="B261" s="54"/>
      <c r="C261" s="54"/>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row>
    <row r="262" spans="1:39" x14ac:dyDescent="0.25">
      <c r="A262" s="53"/>
      <c r="B262" s="54"/>
      <c r="C262" s="54"/>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row>
    <row r="263" spans="1:39" x14ac:dyDescent="0.25">
      <c r="A263" s="53"/>
      <c r="B263" s="54"/>
      <c r="C263" s="54"/>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row>
    <row r="264" spans="1:39" x14ac:dyDescent="0.25">
      <c r="A264" s="53"/>
      <c r="B264" s="54"/>
      <c r="C264" s="54"/>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row>
    <row r="265" spans="1:39" x14ac:dyDescent="0.25">
      <c r="A265" s="53"/>
      <c r="B265" s="54"/>
      <c r="C265" s="54"/>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row>
    <row r="266" spans="1:39" x14ac:dyDescent="0.25">
      <c r="A266" s="53"/>
      <c r="B266" s="54"/>
      <c r="C266" s="54"/>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row>
    <row r="267" spans="1:39" x14ac:dyDescent="0.25">
      <c r="A267" s="53"/>
      <c r="B267" s="54"/>
      <c r="C267" s="54"/>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row>
    <row r="268" spans="1:39" x14ac:dyDescent="0.25">
      <c r="A268" s="53"/>
      <c r="B268" s="54"/>
      <c r="C268" s="54"/>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row>
    <row r="269" spans="1:39" x14ac:dyDescent="0.25">
      <c r="A269" s="53"/>
      <c r="B269" s="54"/>
      <c r="C269" s="54"/>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row>
    <row r="270" spans="1:39" x14ac:dyDescent="0.25">
      <c r="A270" s="53"/>
      <c r="B270" s="54"/>
      <c r="C270" s="54"/>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row>
    <row r="271" spans="1:39" x14ac:dyDescent="0.25">
      <c r="A271" s="53"/>
      <c r="B271" s="54"/>
      <c r="C271" s="54"/>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row>
    <row r="272" spans="1:39" x14ac:dyDescent="0.25">
      <c r="A272" s="53"/>
      <c r="B272" s="54"/>
      <c r="C272" s="54"/>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row>
    <row r="273" spans="1:39" x14ac:dyDescent="0.25">
      <c r="A273" s="53"/>
      <c r="B273" s="54"/>
      <c r="C273" s="54"/>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row>
    <row r="274" spans="1:39" x14ac:dyDescent="0.25">
      <c r="A274" s="53"/>
      <c r="B274" s="54"/>
      <c r="C274" s="54"/>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row>
    <row r="275" spans="1:39" x14ac:dyDescent="0.25">
      <c r="A275" s="53"/>
      <c r="B275" s="54"/>
      <c r="C275" s="54"/>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row>
    <row r="276" spans="1:39" x14ac:dyDescent="0.25">
      <c r="A276" s="53"/>
      <c r="B276" s="54"/>
      <c r="C276" s="54"/>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row>
    <row r="277" spans="1:39" x14ac:dyDescent="0.25">
      <c r="A277" s="53"/>
      <c r="B277" s="54"/>
      <c r="C277" s="54"/>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row>
    <row r="278" spans="1:39" x14ac:dyDescent="0.25">
      <c r="A278" s="53"/>
      <c r="B278" s="54"/>
      <c r="C278" s="54"/>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row>
    <row r="279" spans="1:39" x14ac:dyDescent="0.25">
      <c r="A279" s="53"/>
      <c r="B279" s="54"/>
      <c r="C279" s="54"/>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row>
    <row r="280" spans="1:39" x14ac:dyDescent="0.25">
      <c r="A280" s="53"/>
      <c r="B280" s="54"/>
      <c r="C280" s="54"/>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row>
    <row r="281" spans="1:39" x14ac:dyDescent="0.25">
      <c r="A281" s="53"/>
      <c r="B281" s="54"/>
      <c r="C281" s="54"/>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row>
    <row r="282" spans="1:39" x14ac:dyDescent="0.25">
      <c r="A282" s="53"/>
      <c r="B282" s="54"/>
      <c r="C282" s="54"/>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row>
    <row r="283" spans="1:39" x14ac:dyDescent="0.25">
      <c r="A283" s="53"/>
      <c r="B283" s="54"/>
      <c r="C283" s="54"/>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row>
    <row r="284" spans="1:39" x14ac:dyDescent="0.25">
      <c r="A284" s="53"/>
      <c r="B284" s="54"/>
      <c r="C284" s="54"/>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row>
    <row r="285" spans="1:39" x14ac:dyDescent="0.25">
      <c r="A285" s="53"/>
      <c r="B285" s="54"/>
      <c r="C285" s="54"/>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row>
    <row r="286" spans="1:39" x14ac:dyDescent="0.25">
      <c r="A286" s="53"/>
      <c r="B286" s="54"/>
      <c r="C286" s="54"/>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row>
    <row r="287" spans="1:39" x14ac:dyDescent="0.25">
      <c r="A287" s="53"/>
      <c r="B287" s="54"/>
      <c r="C287" s="54"/>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row>
    <row r="288" spans="1:39" x14ac:dyDescent="0.25">
      <c r="A288" s="53"/>
      <c r="B288" s="54"/>
      <c r="C288" s="54"/>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row>
    <row r="289" spans="1:39" x14ac:dyDescent="0.25">
      <c r="A289" s="53"/>
      <c r="B289" s="54"/>
      <c r="C289" s="54"/>
      <c r="D289" s="53"/>
      <c r="E289" s="53"/>
      <c r="F289" s="53"/>
      <c r="G289" s="53"/>
      <c r="H289" s="53"/>
      <c r="I289" s="53"/>
      <c r="J289" s="53"/>
      <c r="K289" s="53"/>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row>
    <row r="290" spans="1:39" x14ac:dyDescent="0.25">
      <c r="A290" s="53"/>
      <c r="B290" s="54"/>
      <c r="C290" s="54"/>
      <c r="D290" s="53"/>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row>
    <row r="291" spans="1:39" x14ac:dyDescent="0.25">
      <c r="A291" s="53"/>
      <c r="B291" s="54"/>
      <c r="C291" s="54"/>
      <c r="D291" s="53"/>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row>
    <row r="292" spans="1:39" x14ac:dyDescent="0.25">
      <c r="A292" s="53"/>
      <c r="B292" s="54"/>
      <c r="C292" s="54"/>
      <c r="D292" s="53"/>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row>
    <row r="293" spans="1:39" x14ac:dyDescent="0.25">
      <c r="A293" s="53"/>
      <c r="B293" s="54"/>
      <c r="C293" s="54"/>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row>
    <row r="294" spans="1:39" x14ac:dyDescent="0.25">
      <c r="A294" s="53"/>
      <c r="B294" s="54"/>
      <c r="C294" s="54"/>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row>
    <row r="295" spans="1:39" x14ac:dyDescent="0.25">
      <c r="A295" s="53"/>
      <c r="B295" s="54"/>
      <c r="C295" s="54"/>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row>
    <row r="296" spans="1:39" x14ac:dyDescent="0.25">
      <c r="A296" s="53"/>
      <c r="B296" s="54"/>
      <c r="C296" s="54"/>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row>
    <row r="297" spans="1:39" x14ac:dyDescent="0.25">
      <c r="A297" s="53"/>
      <c r="B297" s="54"/>
      <c r="C297" s="54"/>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row>
    <row r="298" spans="1:39" x14ac:dyDescent="0.25">
      <c r="A298" s="53"/>
      <c r="B298" s="54"/>
      <c r="C298" s="54"/>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row>
    <row r="299" spans="1:39" x14ac:dyDescent="0.25">
      <c r="A299" s="53"/>
      <c r="B299" s="54"/>
      <c r="C299" s="54"/>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row>
    <row r="300" spans="1:39" x14ac:dyDescent="0.25">
      <c r="A300" s="53"/>
      <c r="B300" s="54"/>
      <c r="C300" s="54"/>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row>
    <row r="301" spans="1:39" x14ac:dyDescent="0.25">
      <c r="A301" s="53"/>
      <c r="B301" s="54"/>
      <c r="C301" s="54"/>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row>
    <row r="302" spans="1:39" x14ac:dyDescent="0.25">
      <c r="A302" s="53"/>
      <c r="B302" s="54"/>
      <c r="C302" s="54"/>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row>
    <row r="303" spans="1:39" x14ac:dyDescent="0.25">
      <c r="A303" s="53"/>
      <c r="B303" s="54"/>
      <c r="C303" s="54"/>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row>
    <row r="304" spans="1:39" x14ac:dyDescent="0.25">
      <c r="A304" s="53"/>
      <c r="B304" s="54"/>
      <c r="C304" s="54"/>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row>
    <row r="305" spans="1:39" x14ac:dyDescent="0.25">
      <c r="A305" s="53"/>
      <c r="B305" s="54"/>
      <c r="C305" s="54"/>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row>
    <row r="306" spans="1:39" x14ac:dyDescent="0.25">
      <c r="A306" s="53"/>
      <c r="B306" s="54"/>
      <c r="C306" s="54"/>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row>
    <row r="307" spans="1:39" x14ac:dyDescent="0.25">
      <c r="A307" s="53"/>
      <c r="B307" s="54"/>
      <c r="C307" s="54"/>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row>
    <row r="308" spans="1:39" x14ac:dyDescent="0.25">
      <c r="A308" s="53"/>
      <c r="B308" s="54"/>
      <c r="C308" s="54"/>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row>
    <row r="309" spans="1:39" x14ac:dyDescent="0.25">
      <c r="A309" s="53"/>
      <c r="B309" s="54"/>
      <c r="C309" s="54"/>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row>
    <row r="310" spans="1:39" x14ac:dyDescent="0.25">
      <c r="A310" s="53"/>
      <c r="B310" s="54"/>
      <c r="C310" s="54"/>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row>
    <row r="311" spans="1:39" x14ac:dyDescent="0.25">
      <c r="A311" s="53"/>
      <c r="B311" s="54"/>
      <c r="C311" s="54"/>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c r="AJ311" s="53"/>
      <c r="AK311" s="53"/>
      <c r="AL311" s="53"/>
      <c r="AM311" s="53"/>
    </row>
    <row r="312" spans="1:39" x14ac:dyDescent="0.25">
      <c r="A312" s="53"/>
      <c r="B312" s="54"/>
      <c r="C312" s="54"/>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row>
    <row r="313" spans="1:39" x14ac:dyDescent="0.25">
      <c r="A313" s="53"/>
      <c r="B313" s="54"/>
      <c r="C313" s="54"/>
      <c r="D313" s="53"/>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row>
    <row r="314" spans="1:39" x14ac:dyDescent="0.25">
      <c r="A314" s="53"/>
      <c r="B314" s="54"/>
      <c r="C314" s="54"/>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row>
    <row r="315" spans="1:39" x14ac:dyDescent="0.25">
      <c r="A315" s="53"/>
      <c r="B315" s="54"/>
      <c r="C315" s="54"/>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row>
    <row r="316" spans="1:39" x14ac:dyDescent="0.25">
      <c r="A316" s="53"/>
      <c r="B316" s="54"/>
      <c r="C316" s="54"/>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row>
    <row r="317" spans="1:39" x14ac:dyDescent="0.25">
      <c r="A317" s="53"/>
      <c r="B317" s="54"/>
      <c r="C317" s="54"/>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row>
    <row r="318" spans="1:39" x14ac:dyDescent="0.25">
      <c r="A318" s="53"/>
      <c r="B318" s="54"/>
      <c r="C318" s="54"/>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row>
    <row r="319" spans="1:39" x14ac:dyDescent="0.25">
      <c r="A319" s="53"/>
      <c r="B319" s="54"/>
      <c r="C319" s="54"/>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row>
    <row r="320" spans="1:39" x14ac:dyDescent="0.25">
      <c r="A320" s="53"/>
      <c r="B320" s="54"/>
      <c r="C320" s="54"/>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row>
    <row r="321" spans="1:39" x14ac:dyDescent="0.25">
      <c r="A321" s="53"/>
      <c r="B321" s="54"/>
      <c r="C321" s="54"/>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row>
    <row r="322" spans="1:39" x14ac:dyDescent="0.25">
      <c r="A322" s="53"/>
      <c r="B322" s="54"/>
      <c r="C322" s="54"/>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row>
    <row r="323" spans="1:39" x14ac:dyDescent="0.25">
      <c r="A323" s="53"/>
      <c r="B323" s="54"/>
      <c r="C323" s="54"/>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row>
    <row r="324" spans="1:39" x14ac:dyDescent="0.25">
      <c r="A324" s="53"/>
      <c r="B324" s="54"/>
      <c r="C324" s="54"/>
      <c r="D324" s="53"/>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c r="AJ324" s="53"/>
      <c r="AK324" s="53"/>
      <c r="AL324" s="53"/>
      <c r="AM324" s="53"/>
    </row>
    <row r="325" spans="1:39" x14ac:dyDescent="0.25">
      <c r="A325" s="53"/>
      <c r="B325" s="54"/>
      <c r="C325" s="54"/>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row>
    <row r="326" spans="1:39" x14ac:dyDescent="0.25">
      <c r="A326" s="53"/>
      <c r="B326" s="54"/>
      <c r="C326" s="54"/>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row>
    <row r="327" spans="1:39" x14ac:dyDescent="0.25">
      <c r="A327" s="53"/>
      <c r="B327" s="54"/>
      <c r="C327" s="54"/>
      <c r="D327" s="53"/>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row>
    <row r="328" spans="1:39" x14ac:dyDescent="0.25">
      <c r="A328" s="53"/>
      <c r="B328" s="54"/>
      <c r="C328" s="54"/>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row>
    <row r="329" spans="1:39" x14ac:dyDescent="0.25">
      <c r="A329" s="53"/>
      <c r="B329" s="54"/>
      <c r="C329" s="54"/>
      <c r="D329" s="53"/>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row>
    <row r="330" spans="1:39" x14ac:dyDescent="0.25">
      <c r="A330" s="53"/>
      <c r="B330" s="54"/>
      <c r="C330" s="54"/>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row>
    <row r="331" spans="1:39" x14ac:dyDescent="0.25">
      <c r="A331" s="53"/>
      <c r="B331" s="54"/>
      <c r="C331" s="54"/>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row>
    <row r="332" spans="1:39" x14ac:dyDescent="0.25">
      <c r="A332" s="53"/>
      <c r="B332" s="54"/>
      <c r="C332" s="54"/>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row>
    <row r="333" spans="1:39" x14ac:dyDescent="0.25">
      <c r="A333" s="53"/>
      <c r="B333" s="54"/>
      <c r="C333" s="54"/>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row>
    <row r="334" spans="1:39" x14ac:dyDescent="0.25">
      <c r="A334" s="53"/>
      <c r="B334" s="54"/>
      <c r="C334" s="54"/>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row>
    <row r="335" spans="1:39" x14ac:dyDescent="0.25">
      <c r="A335" s="53"/>
      <c r="B335" s="54"/>
      <c r="C335" s="54"/>
      <c r="D335" s="53"/>
      <c r="E335" s="53"/>
      <c r="F335" s="53"/>
      <c r="G335" s="53"/>
      <c r="H335" s="53"/>
      <c r="I335" s="53"/>
      <c r="J335" s="53"/>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c r="AJ335" s="53"/>
      <c r="AK335" s="53"/>
      <c r="AL335" s="53"/>
      <c r="AM335" s="53"/>
    </row>
    <row r="336" spans="1:39" x14ac:dyDescent="0.25">
      <c r="A336" s="53"/>
      <c r="B336" s="54"/>
      <c r="C336" s="54"/>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row>
    <row r="337" spans="1:39" x14ac:dyDescent="0.25">
      <c r="A337" s="53"/>
      <c r="B337" s="54"/>
      <c r="C337" s="54"/>
      <c r="D337" s="53"/>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row>
    <row r="338" spans="1:39" x14ac:dyDescent="0.25">
      <c r="A338" s="53"/>
      <c r="B338" s="54"/>
      <c r="C338" s="54"/>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row>
    <row r="339" spans="1:39" x14ac:dyDescent="0.25">
      <c r="A339" s="53"/>
      <c r="B339" s="54"/>
      <c r="C339" s="54"/>
      <c r="D339" s="53"/>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row>
    <row r="340" spans="1:39" x14ac:dyDescent="0.25">
      <c r="A340" s="53"/>
      <c r="B340" s="54"/>
      <c r="C340" s="54"/>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row>
    <row r="341" spans="1:39" x14ac:dyDescent="0.25">
      <c r="A341" s="53"/>
      <c r="B341" s="54"/>
      <c r="C341" s="54"/>
      <c r="D341" s="53"/>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row>
    <row r="342" spans="1:39" x14ac:dyDescent="0.25">
      <c r="A342" s="53"/>
      <c r="B342" s="54"/>
      <c r="C342" s="54"/>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row>
    <row r="343" spans="1:39" x14ac:dyDescent="0.25">
      <c r="A343" s="53"/>
      <c r="B343" s="54"/>
      <c r="C343" s="54"/>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row>
    <row r="344" spans="1:39" x14ac:dyDescent="0.25">
      <c r="A344" s="53"/>
      <c r="B344" s="54"/>
      <c r="C344" s="54"/>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row>
    <row r="345" spans="1:39" x14ac:dyDescent="0.25">
      <c r="A345" s="53"/>
      <c r="B345" s="54"/>
      <c r="C345" s="54"/>
      <c r="D345" s="53"/>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row>
    <row r="346" spans="1:39" x14ac:dyDescent="0.25">
      <c r="A346" s="53"/>
      <c r="B346" s="54"/>
      <c r="C346" s="54"/>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row>
    <row r="347" spans="1:39" x14ac:dyDescent="0.25">
      <c r="A347" s="53"/>
      <c r="B347" s="54"/>
      <c r="C347" s="54"/>
      <c r="D347" s="53"/>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row>
    <row r="348" spans="1:39" x14ac:dyDescent="0.25">
      <c r="A348" s="53"/>
      <c r="B348" s="54"/>
      <c r="C348" s="54"/>
      <c r="D348" s="53"/>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c r="AJ348" s="53"/>
      <c r="AK348" s="53"/>
      <c r="AL348" s="53"/>
      <c r="AM348" s="53"/>
    </row>
    <row r="349" spans="1:39" x14ac:dyDescent="0.25">
      <c r="A349" s="53"/>
      <c r="B349" s="54"/>
      <c r="C349" s="54"/>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row>
    <row r="350" spans="1:39" x14ac:dyDescent="0.25">
      <c r="A350" s="53"/>
      <c r="B350" s="54"/>
      <c r="C350" s="54"/>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row>
    <row r="351" spans="1:39" x14ac:dyDescent="0.25">
      <c r="A351" s="53"/>
      <c r="B351" s="54"/>
      <c r="C351" s="54"/>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c r="AJ351" s="53"/>
      <c r="AK351" s="53"/>
      <c r="AL351" s="53"/>
      <c r="AM351" s="53"/>
    </row>
    <row r="352" spans="1:39" x14ac:dyDescent="0.25">
      <c r="A352" s="53"/>
      <c r="B352" s="54"/>
      <c r="C352" s="54"/>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c r="AJ352" s="53"/>
      <c r="AK352" s="53"/>
      <c r="AL352" s="53"/>
      <c r="AM352" s="53"/>
    </row>
    <row r="353" spans="1:39" x14ac:dyDescent="0.25">
      <c r="A353" s="53"/>
      <c r="B353" s="54"/>
      <c r="C353" s="54"/>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c r="AJ353" s="53"/>
      <c r="AK353" s="53"/>
      <c r="AL353" s="53"/>
      <c r="AM353" s="53"/>
    </row>
    <row r="354" spans="1:39" x14ac:dyDescent="0.25">
      <c r="A354" s="53"/>
      <c r="B354" s="54"/>
      <c r="C354" s="54"/>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c r="AJ354" s="53"/>
      <c r="AK354" s="53"/>
      <c r="AL354" s="53"/>
      <c r="AM354" s="53"/>
    </row>
    <row r="355" spans="1:39" x14ac:dyDescent="0.25">
      <c r="A355" s="53"/>
      <c r="B355" s="54"/>
      <c r="C355" s="54"/>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row>
    <row r="356" spans="1:39" x14ac:dyDescent="0.25">
      <c r="A356" s="53"/>
      <c r="B356" s="54"/>
      <c r="C356" s="54"/>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row>
    <row r="357" spans="1:39" x14ac:dyDescent="0.25">
      <c r="A357" s="53"/>
      <c r="B357" s="54"/>
      <c r="C357" s="54"/>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c r="AJ357" s="53"/>
      <c r="AK357" s="53"/>
      <c r="AL357" s="53"/>
      <c r="AM357" s="53"/>
    </row>
    <row r="358" spans="1:39" x14ac:dyDescent="0.25">
      <c r="A358" s="53"/>
      <c r="B358" s="54"/>
      <c r="C358" s="54"/>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row>
    <row r="359" spans="1:39" x14ac:dyDescent="0.25">
      <c r="A359" s="53"/>
      <c r="B359" s="54"/>
      <c r="C359" s="54"/>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row>
    <row r="360" spans="1:39" x14ac:dyDescent="0.25">
      <c r="A360" s="53"/>
      <c r="B360" s="54"/>
      <c r="C360" s="54"/>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row>
    <row r="361" spans="1:39" x14ac:dyDescent="0.25">
      <c r="A361" s="53"/>
      <c r="B361" s="54"/>
      <c r="C361" s="54"/>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row>
    <row r="362" spans="1:39" x14ac:dyDescent="0.25">
      <c r="A362" s="53"/>
      <c r="B362" s="54"/>
      <c r="C362" s="54"/>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c r="AM362" s="53"/>
    </row>
    <row r="363" spans="1:39" x14ac:dyDescent="0.25">
      <c r="A363" s="53"/>
      <c r="B363" s="54"/>
      <c r="C363" s="54"/>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row>
    <row r="364" spans="1:39" x14ac:dyDescent="0.25">
      <c r="A364" s="53"/>
      <c r="B364" s="54"/>
      <c r="C364" s="54"/>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row>
    <row r="365" spans="1:39" x14ac:dyDescent="0.25">
      <c r="A365" s="53"/>
      <c r="B365" s="54"/>
      <c r="C365" s="54"/>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c r="AJ365" s="53"/>
      <c r="AK365" s="53"/>
      <c r="AL365" s="53"/>
      <c r="AM365" s="53"/>
    </row>
    <row r="366" spans="1:39" x14ac:dyDescent="0.25">
      <c r="A366" s="53"/>
      <c r="B366" s="54"/>
      <c r="C366" s="54"/>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row>
    <row r="367" spans="1:39" x14ac:dyDescent="0.25">
      <c r="A367" s="53"/>
      <c r="B367" s="54"/>
      <c r="C367" s="54"/>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row>
    <row r="368" spans="1:39" x14ac:dyDescent="0.25">
      <c r="A368" s="53"/>
      <c r="B368" s="54"/>
      <c r="C368" s="54"/>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row>
    <row r="369" spans="1:39" x14ac:dyDescent="0.25">
      <c r="A369" s="53"/>
      <c r="B369" s="54"/>
      <c r="C369" s="54"/>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row>
    <row r="370" spans="1:39" x14ac:dyDescent="0.25">
      <c r="A370" s="53"/>
      <c r="B370" s="54"/>
      <c r="C370" s="54"/>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row>
    <row r="371" spans="1:39" x14ac:dyDescent="0.25">
      <c r="A371" s="53"/>
      <c r="B371" s="54"/>
      <c r="C371" s="54"/>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row>
    <row r="372" spans="1:39" x14ac:dyDescent="0.25">
      <c r="A372" s="53"/>
      <c r="B372" s="54"/>
      <c r="C372" s="54"/>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3"/>
      <c r="AK372" s="53"/>
      <c r="AL372" s="53"/>
      <c r="AM372" s="53"/>
    </row>
    <row r="373" spans="1:39" x14ac:dyDescent="0.25">
      <c r="A373" s="53"/>
      <c r="B373" s="54"/>
      <c r="C373" s="54"/>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row>
    <row r="374" spans="1:39" x14ac:dyDescent="0.25">
      <c r="A374" s="53"/>
      <c r="B374" s="54"/>
      <c r="C374" s="54"/>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row>
    <row r="375" spans="1:39" x14ac:dyDescent="0.25">
      <c r="A375" s="53"/>
      <c r="B375" s="54"/>
      <c r="C375" s="54"/>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c r="AJ375" s="53"/>
      <c r="AK375" s="53"/>
      <c r="AL375" s="53"/>
      <c r="AM375" s="53"/>
    </row>
    <row r="376" spans="1:39" x14ac:dyDescent="0.25">
      <c r="A376" s="53"/>
      <c r="B376" s="54"/>
      <c r="C376" s="54"/>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row>
    <row r="377" spans="1:39" x14ac:dyDescent="0.25">
      <c r="A377" s="53"/>
      <c r="B377" s="54"/>
      <c r="C377" s="54"/>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c r="AJ377" s="53"/>
      <c r="AK377" s="53"/>
      <c r="AL377" s="53"/>
      <c r="AM377" s="53"/>
    </row>
    <row r="378" spans="1:39" x14ac:dyDescent="0.25">
      <c r="A378" s="53"/>
      <c r="B378" s="54"/>
      <c r="C378" s="54"/>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row>
    <row r="379" spans="1:39" x14ac:dyDescent="0.25">
      <c r="A379" s="53"/>
      <c r="B379" s="54"/>
      <c r="C379" s="54"/>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c r="AJ379" s="53"/>
      <c r="AK379" s="53"/>
      <c r="AL379" s="53"/>
      <c r="AM379" s="53"/>
    </row>
    <row r="380" spans="1:39" x14ac:dyDescent="0.25">
      <c r="A380" s="53"/>
      <c r="B380" s="54"/>
      <c r="C380" s="54"/>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53"/>
    </row>
    <row r="381" spans="1:39" x14ac:dyDescent="0.25">
      <c r="A381" s="53"/>
      <c r="B381" s="54"/>
      <c r="C381" s="54"/>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row>
    <row r="382" spans="1:39" x14ac:dyDescent="0.25">
      <c r="A382" s="53"/>
      <c r="B382" s="54"/>
      <c r="C382" s="54"/>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row>
    <row r="383" spans="1:39" x14ac:dyDescent="0.25">
      <c r="A383" s="53"/>
      <c r="B383" s="54"/>
      <c r="C383" s="54"/>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row>
    <row r="384" spans="1:39" x14ac:dyDescent="0.25">
      <c r="A384" s="53"/>
      <c r="B384" s="54"/>
      <c r="C384" s="54"/>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row>
    <row r="385" spans="1:39" x14ac:dyDescent="0.25">
      <c r="A385" s="53"/>
      <c r="B385" s="54"/>
      <c r="C385" s="54"/>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row>
    <row r="386" spans="1:39" x14ac:dyDescent="0.25">
      <c r="A386" s="53"/>
      <c r="B386" s="54"/>
      <c r="C386" s="54"/>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row>
    <row r="387" spans="1:39" x14ac:dyDescent="0.25">
      <c r="A387" s="53"/>
      <c r="B387" s="54"/>
      <c r="C387" s="54"/>
      <c r="D387" s="53"/>
      <c r="E387" s="53"/>
      <c r="F387" s="53"/>
      <c r="G387" s="53"/>
      <c r="H387" s="53"/>
      <c r="I387" s="53"/>
      <c r="J387" s="53"/>
      <c r="K387" s="53"/>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c r="AJ387" s="53"/>
      <c r="AK387" s="53"/>
      <c r="AL387" s="53"/>
      <c r="AM387" s="53"/>
    </row>
    <row r="388" spans="1:39" x14ac:dyDescent="0.25">
      <c r="A388" s="53"/>
      <c r="B388" s="54"/>
      <c r="C388" s="54"/>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row>
    <row r="389" spans="1:39" x14ac:dyDescent="0.25">
      <c r="A389" s="53"/>
      <c r="B389" s="54"/>
      <c r="C389" s="54"/>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row>
    <row r="390" spans="1:39" x14ac:dyDescent="0.25">
      <c r="A390" s="53"/>
      <c r="B390" s="54"/>
      <c r="C390" s="54"/>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row>
    <row r="391" spans="1:39" x14ac:dyDescent="0.25">
      <c r="A391" s="53"/>
      <c r="B391" s="54"/>
      <c r="C391" s="54"/>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row>
    <row r="392" spans="1:39" x14ac:dyDescent="0.25">
      <c r="A392" s="53"/>
      <c r="B392" s="54"/>
      <c r="C392" s="54"/>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row>
    <row r="393" spans="1:39" x14ac:dyDescent="0.25">
      <c r="A393" s="53"/>
      <c r="B393" s="54"/>
      <c r="C393" s="54"/>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row>
    <row r="394" spans="1:39" x14ac:dyDescent="0.25">
      <c r="A394" s="53"/>
      <c r="B394" s="54"/>
      <c r="C394" s="54"/>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row>
    <row r="395" spans="1:39" x14ac:dyDescent="0.25">
      <c r="A395" s="53"/>
      <c r="B395" s="54"/>
      <c r="C395" s="54"/>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c r="AJ395" s="53"/>
      <c r="AK395" s="53"/>
      <c r="AL395" s="53"/>
      <c r="AM395" s="53"/>
    </row>
    <row r="396" spans="1:39" x14ac:dyDescent="0.25">
      <c r="A396" s="53"/>
      <c r="B396" s="54"/>
      <c r="C396" s="54"/>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row>
    <row r="397" spans="1:39" x14ac:dyDescent="0.25">
      <c r="A397" s="53"/>
      <c r="B397" s="54"/>
      <c r="C397" s="54"/>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row>
    <row r="398" spans="1:39" x14ac:dyDescent="0.25">
      <c r="A398" s="53"/>
      <c r="B398" s="54"/>
      <c r="C398" s="54"/>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row>
    <row r="399" spans="1:39" x14ac:dyDescent="0.25">
      <c r="A399" s="53"/>
      <c r="B399" s="54"/>
      <c r="C399" s="54"/>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row>
    <row r="400" spans="1:39" x14ac:dyDescent="0.25">
      <c r="A400" s="53"/>
      <c r="B400" s="54"/>
      <c r="C400" s="54"/>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c r="AJ400" s="53"/>
      <c r="AK400" s="53"/>
      <c r="AL400" s="53"/>
      <c r="AM400" s="53"/>
    </row>
    <row r="401" spans="1:39" x14ac:dyDescent="0.25">
      <c r="A401" s="53"/>
      <c r="B401" s="54"/>
      <c r="C401" s="54"/>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row>
    <row r="402" spans="1:39" x14ac:dyDescent="0.25">
      <c r="A402" s="53"/>
      <c r="B402" s="54"/>
      <c r="C402" s="54"/>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row>
    <row r="403" spans="1:39" x14ac:dyDescent="0.25">
      <c r="A403" s="53"/>
      <c r="B403" s="54"/>
      <c r="C403" s="54"/>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row>
    <row r="404" spans="1:39" x14ac:dyDescent="0.25">
      <c r="A404" s="53"/>
      <c r="B404" s="54"/>
      <c r="C404" s="54"/>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row>
    <row r="405" spans="1:39" x14ac:dyDescent="0.25">
      <c r="A405" s="53"/>
      <c r="B405" s="54"/>
      <c r="C405" s="54"/>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row>
    <row r="406" spans="1:39" x14ac:dyDescent="0.25">
      <c r="A406" s="53"/>
      <c r="B406" s="54"/>
      <c r="C406" s="54"/>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row>
    <row r="407" spans="1:39" x14ac:dyDescent="0.25">
      <c r="A407" s="53"/>
      <c r="B407" s="54"/>
      <c r="C407" s="54"/>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3"/>
      <c r="AL407" s="53"/>
      <c r="AM407" s="53"/>
    </row>
    <row r="408" spans="1:39" x14ac:dyDescent="0.25">
      <c r="A408" s="53"/>
      <c r="B408" s="54"/>
      <c r="C408" s="54"/>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row>
    <row r="409" spans="1:39" x14ac:dyDescent="0.25">
      <c r="A409" s="53"/>
      <c r="B409" s="54"/>
      <c r="C409" s="54"/>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3"/>
      <c r="AL409" s="53"/>
      <c r="AM409" s="53"/>
    </row>
    <row r="410" spans="1:39" x14ac:dyDescent="0.25">
      <c r="A410" s="53"/>
      <c r="B410" s="54"/>
      <c r="C410" s="54"/>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row>
    <row r="411" spans="1:39" x14ac:dyDescent="0.25">
      <c r="A411" s="53"/>
      <c r="B411" s="54"/>
      <c r="C411" s="54"/>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row>
    <row r="412" spans="1:39" x14ac:dyDescent="0.25">
      <c r="A412" s="53"/>
      <c r="B412" s="54"/>
      <c r="C412" s="54"/>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53"/>
    </row>
    <row r="413" spans="1:39" x14ac:dyDescent="0.25">
      <c r="A413" s="53"/>
      <c r="B413" s="54"/>
      <c r="C413" s="54"/>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row>
    <row r="414" spans="1:39" x14ac:dyDescent="0.25">
      <c r="A414" s="53"/>
      <c r="B414" s="54"/>
      <c r="C414" s="54"/>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3"/>
      <c r="AL414" s="53"/>
      <c r="AM414" s="53"/>
    </row>
    <row r="415" spans="1:39" x14ac:dyDescent="0.25">
      <c r="A415" s="53"/>
      <c r="B415" s="54"/>
      <c r="C415" s="54"/>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row>
    <row r="416" spans="1:39" x14ac:dyDescent="0.25">
      <c r="A416" s="53"/>
      <c r="B416" s="54"/>
      <c r="C416" s="54"/>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3"/>
      <c r="AL416" s="53"/>
      <c r="AM416" s="53"/>
    </row>
    <row r="417" spans="1:39" x14ac:dyDescent="0.25">
      <c r="A417" s="53"/>
      <c r="B417" s="54"/>
      <c r="C417" s="54"/>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3"/>
      <c r="AL417" s="53"/>
      <c r="AM417" s="53"/>
    </row>
    <row r="418" spans="1:39" x14ac:dyDescent="0.25">
      <c r="A418" s="53"/>
      <c r="B418" s="54"/>
      <c r="C418" s="54"/>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3"/>
      <c r="AL418" s="53"/>
      <c r="AM418" s="53"/>
    </row>
    <row r="419" spans="1:39" x14ac:dyDescent="0.25">
      <c r="A419" s="53"/>
      <c r="B419" s="54"/>
      <c r="C419" s="54"/>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3"/>
      <c r="AL419" s="53"/>
      <c r="AM419" s="53"/>
    </row>
    <row r="420" spans="1:39" x14ac:dyDescent="0.25">
      <c r="A420" s="53"/>
      <c r="B420" s="54"/>
      <c r="C420" s="54"/>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row>
    <row r="421" spans="1:39" x14ac:dyDescent="0.25">
      <c r="A421" s="53"/>
      <c r="B421" s="54"/>
      <c r="C421" s="54"/>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3"/>
      <c r="AL421" s="53"/>
      <c r="AM421" s="53"/>
    </row>
    <row r="422" spans="1:39" x14ac:dyDescent="0.25">
      <c r="A422" s="53"/>
      <c r="B422" s="54"/>
      <c r="C422" s="54"/>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3"/>
      <c r="AL422" s="53"/>
      <c r="AM422" s="53"/>
    </row>
    <row r="423" spans="1:39" x14ac:dyDescent="0.25">
      <c r="A423" s="53"/>
      <c r="B423" s="54"/>
      <c r="C423" s="54"/>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3"/>
      <c r="AL423" s="53"/>
      <c r="AM423" s="53"/>
    </row>
    <row r="424" spans="1:39" x14ac:dyDescent="0.25">
      <c r="A424" s="53"/>
      <c r="B424" s="54"/>
      <c r="C424" s="54"/>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3"/>
      <c r="AL424" s="53"/>
      <c r="AM424" s="53"/>
    </row>
    <row r="425" spans="1:39" x14ac:dyDescent="0.25">
      <c r="A425" s="53"/>
      <c r="B425" s="54"/>
      <c r="C425" s="54"/>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3"/>
      <c r="AL425" s="53"/>
      <c r="AM425" s="53"/>
    </row>
    <row r="426" spans="1:39" x14ac:dyDescent="0.25">
      <c r="A426" s="53"/>
      <c r="B426" s="54"/>
      <c r="C426" s="54"/>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53"/>
    </row>
    <row r="427" spans="1:39" x14ac:dyDescent="0.25">
      <c r="A427" s="53"/>
      <c r="B427" s="54"/>
      <c r="C427" s="54"/>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3"/>
      <c r="AL427" s="53"/>
      <c r="AM427" s="53"/>
    </row>
    <row r="428" spans="1:39" x14ac:dyDescent="0.25">
      <c r="A428" s="53"/>
      <c r="B428" s="54"/>
      <c r="C428" s="54"/>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3"/>
      <c r="AL428" s="53"/>
      <c r="AM428" s="53"/>
    </row>
    <row r="429" spans="1:39" x14ac:dyDescent="0.25">
      <c r="A429" s="53"/>
      <c r="B429" s="54"/>
      <c r="C429" s="54"/>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3"/>
      <c r="AL429" s="53"/>
      <c r="AM429" s="53"/>
    </row>
    <row r="430" spans="1:39" x14ac:dyDescent="0.25">
      <c r="A430" s="53"/>
      <c r="B430" s="54"/>
      <c r="C430" s="54"/>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3"/>
      <c r="AL430" s="53"/>
      <c r="AM430" s="53"/>
    </row>
    <row r="431" spans="1:39" x14ac:dyDescent="0.25">
      <c r="A431" s="53"/>
      <c r="B431" s="54"/>
      <c r="C431" s="54"/>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3"/>
      <c r="AL431" s="53"/>
      <c r="AM431" s="53"/>
    </row>
    <row r="432" spans="1:39" x14ac:dyDescent="0.25">
      <c r="A432" s="53"/>
      <c r="B432" s="54"/>
      <c r="C432" s="54"/>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3"/>
      <c r="AL432" s="53"/>
      <c r="AM432" s="53"/>
    </row>
    <row r="433" spans="1:39" x14ac:dyDescent="0.25">
      <c r="A433" s="53"/>
      <c r="B433" s="54"/>
      <c r="C433" s="54"/>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c r="AJ433" s="53"/>
      <c r="AK433" s="53"/>
      <c r="AL433" s="53"/>
      <c r="AM433" s="53"/>
    </row>
    <row r="434" spans="1:39" x14ac:dyDescent="0.25">
      <c r="A434" s="53"/>
      <c r="B434" s="54"/>
      <c r="C434" s="54"/>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c r="AJ434" s="53"/>
      <c r="AK434" s="53"/>
      <c r="AL434" s="53"/>
      <c r="AM434" s="53"/>
    </row>
    <row r="435" spans="1:39" x14ac:dyDescent="0.25">
      <c r="A435" s="53"/>
      <c r="B435" s="54"/>
      <c r="C435" s="54"/>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3"/>
      <c r="AL435" s="53"/>
      <c r="AM435" s="53"/>
    </row>
    <row r="436" spans="1:39" x14ac:dyDescent="0.25">
      <c r="A436" s="53"/>
      <c r="B436" s="54"/>
      <c r="C436" s="54"/>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row>
    <row r="437" spans="1:39" x14ac:dyDescent="0.25">
      <c r="A437" s="53"/>
      <c r="B437" s="54"/>
      <c r="C437" s="54"/>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3"/>
      <c r="AL437" s="53"/>
      <c r="AM437" s="53"/>
    </row>
    <row r="438" spans="1:39" x14ac:dyDescent="0.25">
      <c r="A438" s="53"/>
      <c r="B438" s="54"/>
      <c r="C438" s="54"/>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row>
    <row r="439" spans="1:39" x14ac:dyDescent="0.25">
      <c r="A439" s="53"/>
      <c r="B439" s="54"/>
      <c r="C439" s="54"/>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53"/>
    </row>
    <row r="440" spans="1:39" x14ac:dyDescent="0.25">
      <c r="A440" s="53"/>
      <c r="B440" s="54"/>
      <c r="C440" s="54"/>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3"/>
      <c r="AL440" s="53"/>
      <c r="AM440" s="53"/>
    </row>
    <row r="441" spans="1:39" x14ac:dyDescent="0.25">
      <c r="A441" s="53"/>
      <c r="B441" s="54"/>
      <c r="C441" s="54"/>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3"/>
      <c r="AL441" s="53"/>
      <c r="AM441" s="53"/>
    </row>
    <row r="442" spans="1:39" x14ac:dyDescent="0.25">
      <c r="A442" s="53"/>
      <c r="B442" s="54"/>
      <c r="C442" s="54"/>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3"/>
      <c r="AL442" s="53"/>
      <c r="AM442" s="53"/>
    </row>
    <row r="443" spans="1:39" x14ac:dyDescent="0.25">
      <c r="A443" s="53"/>
      <c r="B443" s="54"/>
      <c r="C443" s="54"/>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3"/>
      <c r="AL443" s="53"/>
      <c r="AM443" s="53"/>
    </row>
    <row r="444" spans="1:39" x14ac:dyDescent="0.25">
      <c r="A444" s="53"/>
      <c r="B444" s="54"/>
      <c r="C444" s="54"/>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3"/>
      <c r="AL444" s="53"/>
      <c r="AM444" s="53"/>
    </row>
    <row r="445" spans="1:39" x14ac:dyDescent="0.25">
      <c r="A445" s="53"/>
      <c r="B445" s="54"/>
      <c r="C445" s="54"/>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3"/>
      <c r="AL445" s="53"/>
      <c r="AM445" s="53"/>
    </row>
    <row r="446" spans="1:39" x14ac:dyDescent="0.25">
      <c r="A446" s="53"/>
      <c r="B446" s="54"/>
      <c r="C446" s="54"/>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row>
    <row r="447" spans="1:39" x14ac:dyDescent="0.25">
      <c r="A447" s="53"/>
      <c r="B447" s="54"/>
      <c r="C447" s="54"/>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3"/>
      <c r="AL447" s="53"/>
      <c r="AM447" s="53"/>
    </row>
    <row r="448" spans="1:39" x14ac:dyDescent="0.25">
      <c r="A448" s="53"/>
      <c r="B448" s="54"/>
      <c r="C448" s="54"/>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row>
    <row r="449" spans="1:39" x14ac:dyDescent="0.25">
      <c r="A449" s="53"/>
      <c r="B449" s="54"/>
      <c r="C449" s="54"/>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row>
    <row r="450" spans="1:39" x14ac:dyDescent="0.25">
      <c r="A450" s="53"/>
      <c r="B450" s="54"/>
      <c r="C450" s="54"/>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3"/>
      <c r="AL450" s="53"/>
      <c r="AM450" s="53"/>
    </row>
    <row r="451" spans="1:39" x14ac:dyDescent="0.25">
      <c r="A451" s="53"/>
      <c r="B451" s="54"/>
      <c r="C451" s="54"/>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3"/>
      <c r="AL451" s="53"/>
      <c r="AM451" s="53"/>
    </row>
    <row r="452" spans="1:39" x14ac:dyDescent="0.25">
      <c r="A452" s="53"/>
      <c r="B452" s="54"/>
      <c r="C452" s="54"/>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3"/>
      <c r="AL452" s="53"/>
      <c r="AM452" s="53"/>
    </row>
    <row r="453" spans="1:39" x14ac:dyDescent="0.25">
      <c r="A453" s="53"/>
      <c r="B453" s="54"/>
      <c r="C453" s="54"/>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row>
    <row r="454" spans="1:39" x14ac:dyDescent="0.25">
      <c r="A454" s="53"/>
      <c r="B454" s="54"/>
      <c r="C454" s="54"/>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3"/>
      <c r="AL454" s="53"/>
      <c r="AM454" s="53"/>
    </row>
    <row r="455" spans="1:39" x14ac:dyDescent="0.25">
      <c r="A455" s="53"/>
      <c r="B455" s="54"/>
      <c r="C455" s="54"/>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row>
    <row r="456" spans="1:39" x14ac:dyDescent="0.25">
      <c r="A456" s="53"/>
      <c r="B456" s="54"/>
      <c r="C456" s="54"/>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3"/>
      <c r="AL456" s="53"/>
      <c r="AM456" s="53"/>
    </row>
    <row r="457" spans="1:39" x14ac:dyDescent="0.25">
      <c r="A457" s="53"/>
      <c r="B457" s="54"/>
      <c r="C457" s="54"/>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3"/>
      <c r="AL457" s="53"/>
      <c r="AM457" s="53"/>
    </row>
    <row r="458" spans="1:39" x14ac:dyDescent="0.25">
      <c r="A458" s="53"/>
      <c r="B458" s="54"/>
      <c r="C458" s="54"/>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53"/>
    </row>
    <row r="459" spans="1:39" x14ac:dyDescent="0.25">
      <c r="A459" s="53"/>
      <c r="B459" s="54"/>
      <c r="C459" s="54"/>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3"/>
      <c r="AL459" s="53"/>
      <c r="AM459" s="53"/>
    </row>
    <row r="460" spans="1:39" x14ac:dyDescent="0.25">
      <c r="A460" s="53"/>
      <c r="B460" s="54"/>
      <c r="C460" s="54"/>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3"/>
      <c r="AL460" s="53"/>
      <c r="AM460" s="53"/>
    </row>
    <row r="461" spans="1:39" x14ac:dyDescent="0.25">
      <c r="A461" s="53"/>
      <c r="B461" s="54"/>
      <c r="C461" s="54"/>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3"/>
      <c r="AL461" s="53"/>
      <c r="AM461" s="53"/>
    </row>
    <row r="462" spans="1:39" x14ac:dyDescent="0.25">
      <c r="A462" s="53"/>
      <c r="B462" s="54"/>
      <c r="C462" s="54"/>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53"/>
      <c r="AL462" s="53"/>
      <c r="AM462" s="53"/>
    </row>
    <row r="463" spans="1:39" x14ac:dyDescent="0.25">
      <c r="A463" s="53"/>
      <c r="B463" s="54"/>
      <c r="C463" s="54"/>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3"/>
      <c r="AL463" s="53"/>
      <c r="AM463" s="53"/>
    </row>
    <row r="464" spans="1:39" x14ac:dyDescent="0.25">
      <c r="A464" s="53"/>
      <c r="B464" s="54"/>
      <c r="C464" s="54"/>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3"/>
      <c r="AL464" s="53"/>
      <c r="AM464" s="53"/>
    </row>
    <row r="465" spans="1:39" x14ac:dyDescent="0.25">
      <c r="A465" s="53"/>
      <c r="B465" s="54"/>
      <c r="C465" s="54"/>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3"/>
      <c r="AL465" s="53"/>
      <c r="AM465" s="53"/>
    </row>
    <row r="466" spans="1:39" x14ac:dyDescent="0.25">
      <c r="A466" s="53"/>
      <c r="B466" s="54"/>
      <c r="C466" s="54"/>
      <c r="D466" s="53"/>
      <c r="E466" s="53"/>
      <c r="F466" s="53"/>
      <c r="G466" s="53"/>
      <c r="H466" s="53"/>
      <c r="I466" s="53"/>
      <c r="J466" s="53"/>
      <c r="K466" s="53"/>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c r="AJ466" s="53"/>
      <c r="AK466" s="53"/>
      <c r="AL466" s="53"/>
      <c r="AM466" s="53"/>
    </row>
    <row r="467" spans="1:39" x14ac:dyDescent="0.25">
      <c r="A467" s="53"/>
      <c r="B467" s="54"/>
      <c r="C467" s="54"/>
      <c r="D467" s="53"/>
      <c r="E467" s="53"/>
      <c r="F467" s="53"/>
      <c r="G467" s="53"/>
      <c r="H467" s="53"/>
      <c r="I467" s="53"/>
      <c r="J467" s="53"/>
      <c r="K467" s="53"/>
      <c r="L467" s="53"/>
      <c r="M467" s="53"/>
      <c r="N467" s="53"/>
      <c r="O467" s="53"/>
      <c r="P467" s="53"/>
      <c r="Q467" s="53"/>
      <c r="R467" s="53"/>
      <c r="S467" s="53"/>
      <c r="T467" s="53"/>
      <c r="U467" s="53"/>
      <c r="V467" s="53"/>
      <c r="W467" s="53"/>
      <c r="X467" s="53"/>
      <c r="Y467" s="53"/>
      <c r="Z467" s="53"/>
      <c r="AA467" s="53"/>
      <c r="AB467" s="53"/>
      <c r="AC467" s="53"/>
      <c r="AD467" s="53"/>
      <c r="AE467" s="53"/>
      <c r="AF467" s="53"/>
      <c r="AG467" s="53"/>
      <c r="AH467" s="53"/>
      <c r="AI467" s="53"/>
      <c r="AJ467" s="53"/>
      <c r="AK467" s="53"/>
      <c r="AL467" s="53"/>
      <c r="AM467" s="53"/>
    </row>
    <row r="468" spans="1:39" x14ac:dyDescent="0.25">
      <c r="A468" s="53"/>
      <c r="B468" s="54"/>
      <c r="C468" s="54"/>
      <c r="D468" s="53"/>
      <c r="E468" s="53"/>
      <c r="F468" s="53"/>
      <c r="G468" s="53"/>
      <c r="H468" s="53"/>
      <c r="I468" s="53"/>
      <c r="J468" s="53"/>
      <c r="K468" s="53"/>
      <c r="L468" s="53"/>
      <c r="M468" s="53"/>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3"/>
      <c r="AL468" s="53"/>
      <c r="AM468" s="53"/>
    </row>
    <row r="469" spans="1:39" x14ac:dyDescent="0.25">
      <c r="A469" s="53"/>
      <c r="B469" s="54"/>
      <c r="C469" s="54"/>
      <c r="D469" s="53"/>
      <c r="E469" s="53"/>
      <c r="F469" s="53"/>
      <c r="G469" s="53"/>
      <c r="H469" s="53"/>
      <c r="I469" s="53"/>
      <c r="J469" s="53"/>
      <c r="K469" s="53"/>
      <c r="L469" s="53"/>
      <c r="M469" s="53"/>
      <c r="N469" s="53"/>
      <c r="O469" s="53"/>
      <c r="P469" s="53"/>
      <c r="Q469" s="53"/>
      <c r="R469" s="53"/>
      <c r="S469" s="53"/>
      <c r="T469" s="53"/>
      <c r="U469" s="53"/>
      <c r="V469" s="53"/>
      <c r="W469" s="53"/>
      <c r="X469" s="53"/>
      <c r="Y469" s="53"/>
      <c r="Z469" s="53"/>
      <c r="AA469" s="53"/>
      <c r="AB469" s="53"/>
      <c r="AC469" s="53"/>
      <c r="AD469" s="53"/>
      <c r="AE469" s="53"/>
      <c r="AF469" s="53"/>
      <c r="AG469" s="53"/>
      <c r="AH469" s="53"/>
      <c r="AI469" s="53"/>
      <c r="AJ469" s="53"/>
      <c r="AK469" s="53"/>
      <c r="AL469" s="53"/>
      <c r="AM469" s="53"/>
    </row>
    <row r="470" spans="1:39" x14ac:dyDescent="0.25">
      <c r="A470" s="53"/>
      <c r="B470" s="54"/>
      <c r="C470" s="54"/>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3"/>
      <c r="AL470" s="53"/>
      <c r="AM470" s="53"/>
    </row>
    <row r="471" spans="1:39" x14ac:dyDescent="0.25">
      <c r="A471" s="53"/>
      <c r="B471" s="54"/>
      <c r="C471" s="54"/>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3"/>
      <c r="AK471" s="53"/>
      <c r="AL471" s="53"/>
      <c r="AM471" s="53"/>
    </row>
    <row r="472" spans="1:39" x14ac:dyDescent="0.25">
      <c r="A472" s="53"/>
      <c r="B472" s="54"/>
      <c r="C472" s="54"/>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53"/>
    </row>
    <row r="473" spans="1:39" x14ac:dyDescent="0.25">
      <c r="A473" s="53"/>
      <c r="B473" s="54"/>
      <c r="C473" s="54"/>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3"/>
      <c r="AK473" s="53"/>
      <c r="AL473" s="53"/>
      <c r="AM473" s="53"/>
    </row>
    <row r="474" spans="1:39" x14ac:dyDescent="0.25">
      <c r="A474" s="53"/>
      <c r="B474" s="54"/>
      <c r="C474" s="54"/>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53"/>
      <c r="AL474" s="53"/>
      <c r="AM474" s="53"/>
    </row>
    <row r="475" spans="1:39" x14ac:dyDescent="0.25">
      <c r="A475" s="53"/>
      <c r="B475" s="54"/>
      <c r="C475" s="54"/>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53"/>
      <c r="AL475" s="53"/>
      <c r="AM475" s="53"/>
    </row>
    <row r="476" spans="1:39" x14ac:dyDescent="0.25">
      <c r="A476" s="53"/>
      <c r="B476" s="54"/>
      <c r="C476" s="54"/>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3"/>
      <c r="AK476" s="53"/>
      <c r="AL476" s="53"/>
      <c r="AM476" s="53"/>
    </row>
    <row r="477" spans="1:39" x14ac:dyDescent="0.25">
      <c r="A477" s="53"/>
      <c r="B477" s="54"/>
      <c r="C477" s="54"/>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3"/>
      <c r="AL477" s="53"/>
      <c r="AM477" s="53"/>
    </row>
  </sheetData>
  <mergeCells count="2">
    <mergeCell ref="E4:H4"/>
    <mergeCell ref="B8:C8"/>
  </mergeCells>
  <conditionalFormatting sqref="A4:D5 D7:H7 I29 I39:I40 A3:B3 D3 A6:A8 C6:D6">
    <cfRule type="expression" dxfId="476" priority="335">
      <formula>LEFT($C3,3)="Sum"</formula>
    </cfRule>
  </conditionalFormatting>
  <conditionalFormatting sqref="B28:H28 B33 D33:H33 B23:H23 B38:H38 A9:B9 I19:I40 D9:I9 A16:I16 B15:I15 I10:I14 A10:A15 A8 D8:H8">
    <cfRule type="expression" dxfId="475" priority="336">
      <formula>AND($A8="",$E8="")</formula>
    </cfRule>
  </conditionalFormatting>
  <conditionalFormatting sqref="C1:H2 E3:H3">
    <cfRule type="expression" dxfId="474" priority="334">
      <formula>LEFT($C3,3)="Sum"</formula>
    </cfRule>
  </conditionalFormatting>
  <conditionalFormatting sqref="C7">
    <cfRule type="expression" dxfId="473" priority="333">
      <formula>LEFT($C8,3)="Sum"</formula>
    </cfRule>
  </conditionalFormatting>
  <conditionalFormatting sqref="A18:H18 A19:A40">
    <cfRule type="expression" dxfId="472" priority="311">
      <formula>LEFT($C18,3)="Sum"</formula>
    </cfRule>
  </conditionalFormatting>
  <conditionalFormatting sqref="A18:H18 A19:A40">
    <cfRule type="expression" dxfId="471" priority="312">
      <formula>AND($A18="",$E18="")</formula>
    </cfRule>
  </conditionalFormatting>
  <conditionalFormatting sqref="I18">
    <cfRule type="expression" dxfId="470" priority="309">
      <formula>LEFT($C18,3)="Sum"</formula>
    </cfRule>
  </conditionalFormatting>
  <conditionalFormatting sqref="I18">
    <cfRule type="expression" dxfId="469" priority="310">
      <formula>AND($A18="",$E18="")</formula>
    </cfRule>
  </conditionalFormatting>
  <conditionalFormatting sqref="B28:H28 B33 D33:H33 I30:I38 B23:H23 B38:H38 D9:I9 A9:B9 I19:I28 A16:I16 B15:I15 I10:I14 A10:A15">
    <cfRule type="expression" dxfId="468" priority="660">
      <formula>LEFT($B9,3)="Sum"</formula>
    </cfRule>
  </conditionalFormatting>
  <conditionalFormatting sqref="C33">
    <cfRule type="expression" dxfId="467" priority="87">
      <formula>AND($A33="",$E33="")</formula>
    </cfRule>
  </conditionalFormatting>
  <conditionalFormatting sqref="C33">
    <cfRule type="expression" dxfId="466" priority="88">
      <formula>LEFT($B33,3)="Sum"</formula>
    </cfRule>
  </conditionalFormatting>
  <conditionalFormatting sqref="C3">
    <cfRule type="expression" dxfId="465" priority="60">
      <formula>LEFT($B3,3)="Sum"</formula>
    </cfRule>
  </conditionalFormatting>
  <conditionalFormatting sqref="C9">
    <cfRule type="expression" dxfId="464" priority="51">
      <formula>LEFT($B9,3)="Sum"</formula>
    </cfRule>
  </conditionalFormatting>
  <conditionalFormatting sqref="D8:H8">
    <cfRule type="expression" dxfId="463" priority="664">
      <formula>LEFT($B11,3)="Sum"</formula>
    </cfRule>
  </conditionalFormatting>
  <conditionalFormatting sqref="C9">
    <cfRule type="expression" dxfId="462" priority="50">
      <formula>AND($A9="",$E9="")</formula>
    </cfRule>
  </conditionalFormatting>
  <conditionalFormatting sqref="B20 D20:H20">
    <cfRule type="expression" dxfId="461" priority="48">
      <formula>AND($A20="",$E20="")</formula>
    </cfRule>
  </conditionalFormatting>
  <conditionalFormatting sqref="B20 D20:H20">
    <cfRule type="expression" dxfId="460" priority="49">
      <formula>LEFT($B20,3)="Sum"</formula>
    </cfRule>
  </conditionalFormatting>
  <conditionalFormatting sqref="B25 D25:H25">
    <cfRule type="expression" dxfId="459" priority="46">
      <formula>AND($A25="",$E25="")</formula>
    </cfRule>
  </conditionalFormatting>
  <conditionalFormatting sqref="B25 D25:H25">
    <cfRule type="expression" dxfId="458" priority="47">
      <formula>LEFT($B25,3)="Sum"</formula>
    </cfRule>
  </conditionalFormatting>
  <conditionalFormatting sqref="B30 D30:H30">
    <cfRule type="expression" dxfId="457" priority="44">
      <formula>AND($A30="",$E30="")</formula>
    </cfRule>
  </conditionalFormatting>
  <conditionalFormatting sqref="B30 D30:H30">
    <cfRule type="expression" dxfId="456" priority="45">
      <formula>LEFT($B30,3)="Sum"</formula>
    </cfRule>
  </conditionalFormatting>
  <conditionalFormatting sqref="B35 D35:H35">
    <cfRule type="expression" dxfId="455" priority="42">
      <formula>AND($A35="",$E35="")</formula>
    </cfRule>
  </conditionalFormatting>
  <conditionalFormatting sqref="B35 D35:H35">
    <cfRule type="expression" dxfId="454" priority="43">
      <formula>LEFT($B35,3)="Sum"</formula>
    </cfRule>
  </conditionalFormatting>
  <conditionalFormatting sqref="B1:B2">
    <cfRule type="expression" dxfId="453" priority="29">
      <formula>LEFT($B3,3)="Sum"</formula>
    </cfRule>
  </conditionalFormatting>
  <conditionalFormatting sqref="A42 C42:H42">
    <cfRule type="expression" dxfId="452" priority="27">
      <formula>LEFT($B42,3)="Sum"</formula>
    </cfRule>
  </conditionalFormatting>
  <conditionalFormatting sqref="A42 C42:H42">
    <cfRule type="expression" dxfId="451" priority="28">
      <formula>AND($A42="",$D42="")</formula>
    </cfRule>
  </conditionalFormatting>
  <conditionalFormatting sqref="C41:H41">
    <cfRule type="expression" dxfId="450" priority="26">
      <formula>LEFT($C43,3)="Sum"</formula>
    </cfRule>
  </conditionalFormatting>
  <conditionalFormatting sqref="B41">
    <cfRule type="expression" dxfId="449" priority="25">
      <formula>LEFT($B43,3)="Sum"</formula>
    </cfRule>
  </conditionalFormatting>
  <conditionalFormatting sqref="C43:H43 C45:H45 C51:H51 C53:H53 C55:H55 C57:H57 C59:H59 C61:H61 C63:H63 C65:H65 C67:H67 C69:H69 C71:H71 C73:H73 C75:H75 C77:H77 C79:H79 C81:H81 C83:H83 C85:H85 C87:H87 C89:H89 C91:H91 C93:H93 C95:H95 C97:H97 C99:H99 C101:H101 C103:H103 C105:H105 C107:H107 C109:H109 C111:H111 C113:H113 C115:H115 C117:H117 C119:H119 C121:H121 C123:H123 C125:H125 C127:H127 C129:H129 C131:H131 C133:H133 C135:H135 C137:H137 C139:H139 C141:H141 C143:H143 C145:H145 C147:H147 C149:H149 C151:H151 C153:H153 C155:H155 C157:H157 C159:H159 C161:H161 C163:H163 C165:H165 C167:H167 C169:H169 C171:H171 C173:H173 C175:H175 C177:H177 C179:H179 C181:H181 C183:H183 C185:H185 C187:H187 C189:H189 C191:H191 C193:H193 C195:H195 C197:H197 C199:H199 C201:H201 C203:H203 C205:H205 C207:H207 C209:H209 C211:H211 C213:H213 C215:H215 C217:H217 C219:H219 C221:H221 C223:H223 C225:H225 C227:H227 C229:H229 C231:H231 C233:H233 C235:H235 C237:H237 C239:H239 C241:H241 C243:H243 C245:H245 C247:H247 C249:H249 C251:H251 C253:H253 C255:H255 C257:H257 C259:H259 C261:H261 C263:H263 C265:H265 C267:H267 C269:H269 C271:H271 C273:H273 C275:H275 C277:H277 C279:H279 C281:H281 C283:H283 C285:H285 C287:H287 C289:H289 C291:H291 C293:H293 C295:H295 C297:H297 C299:H299 C301:H301 C303:H303 C305:H305 C307:H307 C309:H309 C311:H311 C313:H313 C315:H315 C317:H317 C319:H319 C321:H321 C323:H323 C325:H325 C327:H327 C329:H329 C331:H331 C333:H333 C335:H335 C337:H337 C339:H339 C341:H341 C343:H343 C345:H345 C347:H347 C349:H349 C351:H351 C353:H353 C355:H355 C357:H357 C359:H359 C361:H361 C363:H363 C365:H365 C367:H367 C369:H369 C371:H371 C373:H373 C375:H375 C377:H377 C379:H379 C381:H381 C383:H383 C385:H385 C387:H387 C389:H389 C391:H391 C393:H393 C395:H395 C397:H397 C399:H399 C401:H401 C403:H403 C405:H405 C407:H407 C409:H409 C411:H411 C413:H413 C415:H415 C417:H417 C419:H419 C421:H421 C423:H423 C425:H425 C427:H427 C429:H429 C431:H431 C433:H433 C435:H435 C437:H437 C439:H439 C441:H441 C443:H443 C445:H445 C447:H447 C449:H449 C451:H451 C453:H453 C455:H455 C457:H457 C459:H459 C461:H461 C463:H463 C465:H465 C467:H467 C469:H469 C471:H471 C473:H473 C475:H475 C477:H477">
    <cfRule type="expression" dxfId="448" priority="24">
      <formula>LEFT($C45,3)="Sum"</formula>
    </cfRule>
  </conditionalFormatting>
  <conditionalFormatting sqref="C44:H44 C52:H52 C54:H54 C56:H56 C58:H58 C60:H60 C62:H62 C64:H64 C66:H66 C68:H68 C70:H70 C72:H72 C74:H74 C76:H76 C78:H78 C80:H80 C82:H82 C84:H84 C86:H86 C88:H88 C90:H90 C92:H92 C94:H94 C96:H96 C98:H98 C100:H100 C102:H102 C104:H104 C106:H106 C108:H108 C110:H110 C112:H112 C114:H114 C116:H116 C118:H118 C120:H120 C122:H122 C124:H124 C126:H126 C128:H128 C130:H130 C132:H132 C134:H134 C136:H136 C138:H138 C140:H140 C142:H142 C144:H144 C146:H146 C148:H148 C150:H150 C152:H152 C154:H154 C156:H156 C158:H158 C160:H160 C162:H162 C164:H164 C166:H166 C168:H168 C170:H170 C172:H172 C174:H174 C176:H176 C178:H178 C180:H180 C182:H182 C184:H184 C186:H186 C188:H188 C190:H190 C192:H192 C194:H194 C196:H196 C198:H198 C200:H200 C202:H202 C204:H204 C206:H206 C208:H208 C210:H210 C212:H212 C214:H214 C216:H216 C218:H218 C220:H220 C222:H222 C224:H224 C226:H226 C228:H228 C230:H230 C232:H232 C234:H234 C236:H236 C238:H238 C240:H240 C242:H242 C244:H244 C246:H246 C248:H248 C250:H250 C252:H252 C254:H254 C256:H256 C258:H258 C260:H260 C262:H262 C264:H264 C266:H266 C268:H268 C270:H270 C272:H272 C274:H274 C276:H276 C278:H278 C280:H280 C282:H282 C284:H284 C286:H286 C288:H288 C290:H290 C292:H292 C294:H294 C296:H296 C298:H298 C300:H300 C302:H302 C304:H304 C306:H306 C308:H308 C310:H310 C312:H312 C314:H314 C316:H316 C318:H318 C320:H320 C322:H322 C324:H324 C326:H326 C328:H328 C330:H330 C332:H332 C334:H334 C336:H336 C338:H338 C340:H340 C342:H342 C344:H344 C346:H346 C348:H348 C350:H350 C352:H352 C354:H354 C356:H356 C358:H358 C360:H360 C362:H362 C364:H364 C366:H366 C368:H368 C370:H370 C372:H372 C374:H374 C376:H376 C378:H378 C380:H380 C382:H382 C384:H384 C386:H386 C388:H388 C390:H390 C392:H392 C394:H394 C396:H396 C398:H398 C400:H400 C402:H402 C404:H404 C406:H406 C408:H408 C410:H410 C412:H412 C414:H414 C416:H416 C418:H418 C420:H420 C422:H422 C424:H424 C426:H426 C428:H428 C430:H430 C432:H432 C434:H434 C436:H436 C438:H438 C440:H440 C442:H442 C444:H444 C446:H446 C448:H448 C450:H450 C452:H452 C454:H454 C456:H456 C458:H458 C460:H460 C462:H462 C464:H464 C466:H466 C468:H468 C470:H470 C472:H472 C474:H474 C476:H476 C46:H50">
    <cfRule type="expression" dxfId="447" priority="22">
      <formula>LEFT($C46,3)="Sum"</formula>
    </cfRule>
  </conditionalFormatting>
  <conditionalFormatting sqref="B44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6:B50">
    <cfRule type="expression" dxfId="446" priority="20">
      <formula>LEFT($C46,3)="Sum"</formula>
    </cfRule>
  </conditionalFormatting>
  <conditionalFormatting sqref="B43 B45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cfRule type="expression" dxfId="445" priority="19">
      <formula>LEFT($C45,3)="Sum"</formula>
    </cfRule>
  </conditionalFormatting>
  <conditionalFormatting sqref="D13:H13">
    <cfRule type="expression" dxfId="444" priority="16">
      <formula>LEFT($C16,3)="Sum"</formula>
    </cfRule>
  </conditionalFormatting>
  <conditionalFormatting sqref="B13:C13">
    <cfRule type="expression" dxfId="443" priority="15">
      <formula>LEFT($C16,3)="Sum"</formula>
    </cfRule>
  </conditionalFormatting>
  <conditionalFormatting sqref="B8">
    <cfRule type="expression" dxfId="442" priority="10">
      <formula>LEFT(#REF!,3)="Sum"</formula>
    </cfRule>
  </conditionalFormatting>
  <conditionalFormatting sqref="B7">
    <cfRule type="expression" dxfId="441" priority="9">
      <formula>LEFT($B9,3)="Sum"</formula>
    </cfRule>
  </conditionalFormatting>
  <conditionalFormatting sqref="B42">
    <cfRule type="expression" dxfId="440" priority="1">
      <formula>LEFT($B42,3)="Sum"</formula>
    </cfRule>
  </conditionalFormatting>
  <conditionalFormatting sqref="B42">
    <cfRule type="expression" dxfId="439" priority="2">
      <formula>AND($A42="",$D42="")</formula>
    </cfRule>
  </conditionalFormatting>
  <pageMargins left="0.59055118110236227" right="0.59055118110236227" top="0.74803149606299213" bottom="0.59055118110236227"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9"/>
  <sheetViews>
    <sheetView showGridLines="0" tabSelected="1" workbookViewId="0">
      <selection activeCell="K9" sqref="K9"/>
    </sheetView>
  </sheetViews>
  <sheetFormatPr baseColWidth="10" defaultRowHeight="13.8" x14ac:dyDescent="0.25"/>
  <cols>
    <col min="1" max="1" width="3.09765625" style="5" customWidth="1"/>
    <col min="2" max="2" width="54" style="2" customWidth="1"/>
    <col min="3" max="3" width="10" style="3" customWidth="1"/>
    <col min="4" max="6" width="9.796875" style="3" bestFit="1" customWidth="1"/>
    <col min="7" max="7" width="18.296875" style="3" bestFit="1" customWidth="1"/>
    <col min="8" max="8" width="3.09765625" customWidth="1"/>
  </cols>
  <sheetData>
    <row r="1" spans="1:9" s="8" customFormat="1" ht="21.75" customHeight="1" x14ac:dyDescent="0.25">
      <c r="B1" s="88" t="s">
        <v>387</v>
      </c>
    </row>
    <row r="2" spans="1:9" ht="21.75" customHeight="1" x14ac:dyDescent="0.25">
      <c r="G2" s="7"/>
    </row>
    <row r="3" spans="1:9" ht="21.75" customHeight="1" x14ac:dyDescent="0.25">
      <c r="D3" s="91" t="s">
        <v>397</v>
      </c>
      <c r="E3" s="92"/>
      <c r="F3" s="92"/>
      <c r="G3" s="93"/>
    </row>
    <row r="4" spans="1:9" x14ac:dyDescent="0.25">
      <c r="A4" s="1" t="s">
        <v>0</v>
      </c>
      <c r="D4" s="68">
        <v>2017</v>
      </c>
      <c r="E4" s="68">
        <v>2018</v>
      </c>
      <c r="F4" s="68">
        <v>2019</v>
      </c>
      <c r="G4" s="68">
        <v>2020</v>
      </c>
    </row>
    <row r="5" spans="1:9" ht="19.5" customHeight="1" x14ac:dyDescent="0.4">
      <c r="A5" s="4" t="s">
        <v>1</v>
      </c>
      <c r="B5" s="39"/>
      <c r="D5" s="89">
        <f>IFERROR(VLOOKUP("BUDSJETTBALANSE (skal være i kr 0)",$B:$G,3,FALSE),"")</f>
        <v>0</v>
      </c>
      <c r="E5" s="89">
        <f>IFERROR(VLOOKUP("BUDSJETTBALANSE (skal være i kr 0)",$B:$G,4,FALSE),"")</f>
        <v>0</v>
      </c>
      <c r="F5" s="89">
        <f>IFERROR(VLOOKUP("BUDSJETTBALANSE (skal være i kr 0)",$B:$G,5,FALSE),"")</f>
        <v>0</v>
      </c>
      <c r="G5" s="89">
        <f>IFERROR(VLOOKUP("BUDSJETTBALANSE (skal være i kr 0)",$B:$G,6,FALSE),"")</f>
        <v>0</v>
      </c>
      <c r="I5" s="90" t="s">
        <v>398</v>
      </c>
    </row>
    <row r="6" spans="1:9" x14ac:dyDescent="0.25">
      <c r="B6" s="9"/>
      <c r="D6" s="57"/>
      <c r="E6" s="57"/>
      <c r="F6" s="86"/>
      <c r="G6" s="87" t="s">
        <v>293</v>
      </c>
    </row>
    <row r="7" spans="1:9" ht="72" customHeight="1" x14ac:dyDescent="0.25">
      <c r="A7" s="6" t="s">
        <v>2</v>
      </c>
      <c r="B7" s="10" t="s">
        <v>3</v>
      </c>
      <c r="C7" s="11" t="s">
        <v>298</v>
      </c>
      <c r="D7" s="12" t="s">
        <v>294</v>
      </c>
      <c r="E7" s="12" t="s">
        <v>295</v>
      </c>
      <c r="F7" s="12" t="s">
        <v>296</v>
      </c>
      <c r="G7" s="12" t="s">
        <v>297</v>
      </c>
      <c r="H7" s="13"/>
    </row>
    <row r="8" spans="1:9" s="24" customFormat="1" ht="19.5" customHeight="1" x14ac:dyDescent="0.25">
      <c r="A8" s="25"/>
      <c r="B8" s="38" t="s">
        <v>368</v>
      </c>
      <c r="C8" s="26"/>
      <c r="D8" s="26"/>
      <c r="E8" s="26"/>
      <c r="F8" s="26"/>
      <c r="G8" s="26"/>
      <c r="H8" s="26"/>
    </row>
    <row r="9" spans="1:9" x14ac:dyDescent="0.25">
      <c r="A9" s="5" t="s">
        <v>4</v>
      </c>
      <c r="B9" s="14" t="s">
        <v>5</v>
      </c>
      <c r="C9" s="15" t="s">
        <v>4</v>
      </c>
      <c r="D9" s="15"/>
      <c r="E9" s="15"/>
      <c r="F9" s="15"/>
      <c r="G9" s="15"/>
      <c r="H9" s="26"/>
    </row>
    <row r="10" spans="1:9" x14ac:dyDescent="0.25">
      <c r="A10" s="5">
        <v>1</v>
      </c>
      <c r="B10" s="14" t="s">
        <v>6</v>
      </c>
      <c r="C10" s="15">
        <v>-5092000</v>
      </c>
      <c r="D10" s="15">
        <v>-4980000</v>
      </c>
      <c r="E10" s="15">
        <v>-5004000</v>
      </c>
      <c r="F10" s="15">
        <v>-5041000</v>
      </c>
      <c r="G10" s="15">
        <v>-5080000</v>
      </c>
      <c r="H10" s="26"/>
    </row>
    <row r="11" spans="1:9" x14ac:dyDescent="0.25">
      <c r="A11" s="5">
        <v>2</v>
      </c>
      <c r="B11" s="14" t="s">
        <v>7</v>
      </c>
      <c r="C11" s="15">
        <v>-2640500</v>
      </c>
      <c r="D11" s="15">
        <v>-2754000</v>
      </c>
      <c r="E11" s="15">
        <v>-2770500</v>
      </c>
      <c r="F11" s="15">
        <v>-2791100</v>
      </c>
      <c r="G11" s="15">
        <v>-2813600</v>
      </c>
      <c r="H11" s="26"/>
    </row>
    <row r="12" spans="1:9" x14ac:dyDescent="0.25">
      <c r="A12" s="5">
        <v>3</v>
      </c>
      <c r="B12" s="14" t="s">
        <v>8</v>
      </c>
      <c r="C12" s="15">
        <v>888700</v>
      </c>
      <c r="D12" s="15">
        <v>730000</v>
      </c>
      <c r="E12" s="15">
        <v>733500</v>
      </c>
      <c r="F12" s="15">
        <v>740100</v>
      </c>
      <c r="G12" s="15">
        <v>744600</v>
      </c>
      <c r="H12" s="26"/>
    </row>
    <row r="13" spans="1:9" x14ac:dyDescent="0.25">
      <c r="A13" s="5">
        <v>4</v>
      </c>
      <c r="B13" s="14" t="s">
        <v>9</v>
      </c>
      <c r="C13" s="15">
        <v>-12700</v>
      </c>
      <c r="D13" s="15">
        <v>0</v>
      </c>
      <c r="E13" s="15">
        <v>0</v>
      </c>
      <c r="F13" s="15">
        <v>0</v>
      </c>
      <c r="G13" s="15">
        <v>0</v>
      </c>
      <c r="H13" s="26"/>
    </row>
    <row r="14" spans="1:9" x14ac:dyDescent="0.25">
      <c r="B14" s="14"/>
      <c r="C14" s="15"/>
      <c r="D14" s="15"/>
      <c r="E14" s="15"/>
      <c r="F14" s="15"/>
      <c r="G14" s="15"/>
      <c r="H14" s="26"/>
    </row>
    <row r="15" spans="1:9" x14ac:dyDescent="0.25">
      <c r="B15" s="14"/>
      <c r="C15" s="15"/>
      <c r="D15" s="15"/>
      <c r="E15" s="15"/>
      <c r="F15" s="15"/>
      <c r="G15" s="15"/>
      <c r="H15" s="26"/>
    </row>
    <row r="16" spans="1:9" x14ac:dyDescent="0.25">
      <c r="A16" s="5" t="s">
        <v>4</v>
      </c>
      <c r="B16" s="14" t="s">
        <v>10</v>
      </c>
      <c r="C16" s="15">
        <f>SUM(C10:C15)</f>
        <v>-6856500</v>
      </c>
      <c r="D16" s="15">
        <f t="shared" ref="D16:G16" si="0">SUM(D10:D15)</f>
        <v>-7004000</v>
      </c>
      <c r="E16" s="15">
        <f t="shared" si="0"/>
        <v>-7041000</v>
      </c>
      <c r="F16" s="15">
        <f t="shared" si="0"/>
        <v>-7092000</v>
      </c>
      <c r="G16" s="15">
        <f t="shared" si="0"/>
        <v>-7149000</v>
      </c>
      <c r="H16" s="26"/>
    </row>
    <row r="17" spans="1:8" x14ac:dyDescent="0.25">
      <c r="A17" s="5" t="s">
        <v>4</v>
      </c>
      <c r="B17" s="14" t="s">
        <v>11</v>
      </c>
      <c r="C17" s="15" t="s">
        <v>4</v>
      </c>
      <c r="D17" s="15" t="s">
        <v>4</v>
      </c>
      <c r="E17" s="15" t="s">
        <v>4</v>
      </c>
      <c r="F17" s="15" t="s">
        <v>4</v>
      </c>
      <c r="G17" s="15" t="s">
        <v>4</v>
      </c>
      <c r="H17" s="26"/>
    </row>
    <row r="18" spans="1:8" x14ac:dyDescent="0.25">
      <c r="A18" s="5">
        <v>5</v>
      </c>
      <c r="B18" s="14" t="s">
        <v>12</v>
      </c>
      <c r="C18" s="15">
        <v>-251000</v>
      </c>
      <c r="D18" s="15">
        <v>-290000</v>
      </c>
      <c r="E18" s="15">
        <v>-290000</v>
      </c>
      <c r="F18" s="15">
        <v>-293000</v>
      </c>
      <c r="G18" s="15">
        <v>-308000</v>
      </c>
      <c r="H18" s="26"/>
    </row>
    <row r="19" spans="1:8" x14ac:dyDescent="0.25">
      <c r="A19" s="5">
        <v>6</v>
      </c>
      <c r="B19" s="14" t="s">
        <v>13</v>
      </c>
      <c r="C19" s="15">
        <v>-87350</v>
      </c>
      <c r="D19" s="15">
        <v>-250000</v>
      </c>
      <c r="E19" s="15">
        <v>-208000</v>
      </c>
      <c r="F19" s="15">
        <v>-175000</v>
      </c>
      <c r="G19" s="15">
        <v>-154000</v>
      </c>
      <c r="H19" s="26"/>
    </row>
    <row r="20" spans="1:8" x14ac:dyDescent="0.25">
      <c r="A20" s="5">
        <v>7</v>
      </c>
      <c r="B20" s="14" t="s">
        <v>14</v>
      </c>
      <c r="C20" s="15">
        <v>-13800</v>
      </c>
      <c r="D20" s="15">
        <v>-13400</v>
      </c>
      <c r="E20" s="15">
        <v>-13400</v>
      </c>
      <c r="F20" s="15">
        <v>-13400</v>
      </c>
      <c r="G20" s="15">
        <v>-13400</v>
      </c>
      <c r="H20" s="26"/>
    </row>
    <row r="21" spans="1:8" x14ac:dyDescent="0.25">
      <c r="A21" s="5">
        <v>8</v>
      </c>
      <c r="B21" s="14" t="s">
        <v>15</v>
      </c>
      <c r="C21" s="15">
        <v>-28600</v>
      </c>
      <c r="D21" s="15">
        <v>-24200</v>
      </c>
      <c r="E21" s="15">
        <v>-21500</v>
      </c>
      <c r="F21" s="15">
        <v>-22400</v>
      </c>
      <c r="G21" s="15">
        <v>-22700</v>
      </c>
      <c r="H21" s="26"/>
    </row>
    <row r="22" spans="1:8" x14ac:dyDescent="0.25">
      <c r="B22" s="14"/>
      <c r="C22" s="15"/>
      <c r="D22" s="15"/>
      <c r="E22" s="15"/>
      <c r="F22" s="15"/>
      <c r="G22" s="15"/>
      <c r="H22" s="26"/>
    </row>
    <row r="23" spans="1:8" x14ac:dyDescent="0.25">
      <c r="B23" s="14"/>
      <c r="C23" s="15"/>
      <c r="D23" s="15"/>
      <c r="E23" s="15"/>
      <c r="F23" s="15"/>
      <c r="G23" s="15"/>
      <c r="H23" s="26"/>
    </row>
    <row r="24" spans="1:8" x14ac:dyDescent="0.25">
      <c r="A24" s="5" t="s">
        <v>4</v>
      </c>
      <c r="B24" s="14" t="s">
        <v>16</v>
      </c>
      <c r="C24" s="15">
        <f>SUM(C18:C23)</f>
        <v>-380750</v>
      </c>
      <c r="D24" s="15">
        <f t="shared" ref="D24:G24" si="1">SUM(D18:D23)</f>
        <v>-577600</v>
      </c>
      <c r="E24" s="15">
        <f t="shared" si="1"/>
        <v>-532900</v>
      </c>
      <c r="F24" s="15">
        <f t="shared" si="1"/>
        <v>-503800</v>
      </c>
      <c r="G24" s="15">
        <f t="shared" si="1"/>
        <v>-498100</v>
      </c>
      <c r="H24" s="26"/>
    </row>
    <row r="25" spans="1:8" x14ac:dyDescent="0.25">
      <c r="A25" s="5" t="s">
        <v>4</v>
      </c>
      <c r="B25" s="14" t="s">
        <v>17</v>
      </c>
      <c r="C25" s="15" t="s">
        <v>4</v>
      </c>
      <c r="D25" s="15" t="s">
        <v>4</v>
      </c>
      <c r="E25" s="15" t="s">
        <v>4</v>
      </c>
      <c r="F25" s="15" t="s">
        <v>4</v>
      </c>
      <c r="G25" s="15" t="s">
        <v>4</v>
      </c>
      <c r="H25" s="26"/>
    </row>
    <row r="26" spans="1:8" x14ac:dyDescent="0.25">
      <c r="A26" s="5">
        <v>9</v>
      </c>
      <c r="B26" s="14" t="s">
        <v>18</v>
      </c>
      <c r="C26" s="15">
        <v>-186000</v>
      </c>
      <c r="D26" s="15">
        <v>-209500</v>
      </c>
      <c r="E26" s="15">
        <v>-218000</v>
      </c>
      <c r="F26" s="15">
        <v>-240000</v>
      </c>
      <c r="G26" s="15">
        <v>-247000</v>
      </c>
      <c r="H26" s="26"/>
    </row>
    <row r="27" spans="1:8" x14ac:dyDescent="0.25">
      <c r="A27" s="5">
        <v>10</v>
      </c>
      <c r="B27" s="14" t="s">
        <v>19</v>
      </c>
      <c r="C27" s="15">
        <v>-2000</v>
      </c>
      <c r="D27" s="15">
        <v>-2000</v>
      </c>
      <c r="E27" s="15">
        <v>-2000</v>
      </c>
      <c r="F27" s="15">
        <v>-2000</v>
      </c>
      <c r="G27" s="15">
        <v>-2000</v>
      </c>
      <c r="H27" s="26"/>
    </row>
    <row r="28" spans="1:8" x14ac:dyDescent="0.25">
      <c r="A28" s="5">
        <v>11</v>
      </c>
      <c r="B28" s="14" t="s">
        <v>20</v>
      </c>
      <c r="C28" s="15">
        <v>-1000</v>
      </c>
      <c r="D28" s="15">
        <v>-1000</v>
      </c>
      <c r="E28" s="15">
        <v>-1000</v>
      </c>
      <c r="F28" s="15">
        <v>-1000</v>
      </c>
      <c r="G28" s="15">
        <v>-1000</v>
      </c>
      <c r="H28" s="26"/>
    </row>
    <row r="29" spans="1:8" x14ac:dyDescent="0.25">
      <c r="A29" s="5">
        <v>12</v>
      </c>
      <c r="B29" s="14" t="s">
        <v>21</v>
      </c>
      <c r="C29" s="15">
        <v>0</v>
      </c>
      <c r="D29" s="15">
        <v>-4200</v>
      </c>
      <c r="E29" s="15">
        <v>-8200</v>
      </c>
      <c r="F29" s="15">
        <v>-13450</v>
      </c>
      <c r="G29" s="15">
        <v>-18750</v>
      </c>
      <c r="H29" s="26"/>
    </row>
    <row r="30" spans="1:8" x14ac:dyDescent="0.25">
      <c r="A30" s="5">
        <v>13</v>
      </c>
      <c r="B30" s="14" t="s">
        <v>22</v>
      </c>
      <c r="C30" s="15">
        <v>-28100</v>
      </c>
      <c r="D30" s="15">
        <v>-27900</v>
      </c>
      <c r="E30" s="15">
        <v>-26600</v>
      </c>
      <c r="F30" s="15">
        <v>-27500</v>
      </c>
      <c r="G30" s="15">
        <v>-27800</v>
      </c>
      <c r="H30" s="26"/>
    </row>
    <row r="31" spans="1:8" x14ac:dyDescent="0.25">
      <c r="A31" s="5">
        <v>14</v>
      </c>
      <c r="B31" s="14" t="s">
        <v>23</v>
      </c>
      <c r="C31" s="15">
        <v>-3500</v>
      </c>
      <c r="D31" s="15">
        <v>-20000</v>
      </c>
      <c r="E31" s="15">
        <v>0</v>
      </c>
      <c r="F31" s="15">
        <v>0</v>
      </c>
      <c r="G31" s="15">
        <v>0</v>
      </c>
      <c r="H31" s="26"/>
    </row>
    <row r="32" spans="1:8" x14ac:dyDescent="0.25">
      <c r="A32" s="5">
        <v>15</v>
      </c>
      <c r="B32" s="14" t="s">
        <v>24</v>
      </c>
      <c r="C32" s="15" t="s">
        <v>4</v>
      </c>
      <c r="D32" s="15">
        <v>-67300</v>
      </c>
      <c r="E32" s="15">
        <v>-65250</v>
      </c>
      <c r="F32" s="15">
        <v>-61600</v>
      </c>
      <c r="G32" s="15">
        <v>-57500</v>
      </c>
      <c r="H32" s="26"/>
    </row>
    <row r="33" spans="1:8" x14ac:dyDescent="0.25">
      <c r="A33" s="5">
        <v>16</v>
      </c>
      <c r="B33" s="14" t="s">
        <v>25</v>
      </c>
      <c r="C33" s="15">
        <v>-31700</v>
      </c>
      <c r="D33" s="15">
        <v>-26900</v>
      </c>
      <c r="E33" s="15">
        <v>-26900</v>
      </c>
      <c r="F33" s="15">
        <v>-28800</v>
      </c>
      <c r="G33" s="15">
        <v>-30200</v>
      </c>
      <c r="H33" s="26"/>
    </row>
    <row r="34" spans="1:8" x14ac:dyDescent="0.25">
      <c r="A34" s="5">
        <v>17</v>
      </c>
      <c r="B34" s="14" t="s">
        <v>26</v>
      </c>
      <c r="C34" s="15">
        <v>174314</v>
      </c>
      <c r="D34" s="15">
        <v>181578</v>
      </c>
      <c r="E34" s="15">
        <v>180119</v>
      </c>
      <c r="F34" s="15">
        <v>188680</v>
      </c>
      <c r="G34" s="15">
        <v>196471</v>
      </c>
      <c r="H34" s="26"/>
    </row>
    <row r="35" spans="1:8" x14ac:dyDescent="0.25">
      <c r="A35" s="5">
        <v>18</v>
      </c>
      <c r="B35" s="14" t="s">
        <v>27</v>
      </c>
      <c r="C35" s="15">
        <v>321266</v>
      </c>
      <c r="D35" s="15">
        <v>337217</v>
      </c>
      <c r="E35" s="15">
        <v>349665</v>
      </c>
      <c r="F35" s="15">
        <v>367890</v>
      </c>
      <c r="G35" s="15">
        <v>378873</v>
      </c>
      <c r="H35" s="26"/>
    </row>
    <row r="36" spans="1:8" x14ac:dyDescent="0.25">
      <c r="A36" s="5">
        <v>19</v>
      </c>
      <c r="B36" s="14" t="s">
        <v>28</v>
      </c>
      <c r="C36" s="15">
        <v>0</v>
      </c>
      <c r="D36" s="15">
        <v>-15000</v>
      </c>
      <c r="E36" s="15">
        <v>-10000</v>
      </c>
      <c r="F36" s="15">
        <v>-10000</v>
      </c>
      <c r="G36" s="15">
        <v>-10000</v>
      </c>
      <c r="H36" s="26"/>
    </row>
    <row r="37" spans="1:8" x14ac:dyDescent="0.25">
      <c r="A37" s="5">
        <v>20</v>
      </c>
      <c r="B37" s="14" t="s">
        <v>29</v>
      </c>
      <c r="C37" s="15" t="s">
        <v>4</v>
      </c>
      <c r="D37" s="15">
        <v>-4650</v>
      </c>
      <c r="E37" s="15">
        <v>-4600</v>
      </c>
      <c r="F37" s="15">
        <v>-4650</v>
      </c>
      <c r="G37" s="15">
        <v>-4700</v>
      </c>
      <c r="H37" s="26"/>
    </row>
    <row r="38" spans="1:8" x14ac:dyDescent="0.25">
      <c r="A38" s="5">
        <v>21</v>
      </c>
      <c r="B38" s="14" t="s">
        <v>30</v>
      </c>
      <c r="C38" s="15">
        <v>-88885</v>
      </c>
      <c r="D38" s="15">
        <v>-87462</v>
      </c>
      <c r="E38" s="15">
        <v>-90091</v>
      </c>
      <c r="F38" s="15">
        <v>-92367</v>
      </c>
      <c r="G38" s="15">
        <v>-94241</v>
      </c>
      <c r="H38" s="26"/>
    </row>
    <row r="39" spans="1:8" x14ac:dyDescent="0.25">
      <c r="B39" s="14"/>
      <c r="C39" s="15"/>
      <c r="D39" s="15"/>
      <c r="E39" s="15"/>
      <c r="F39" s="15"/>
      <c r="G39" s="15"/>
      <c r="H39" s="26"/>
    </row>
    <row r="40" spans="1:8" x14ac:dyDescent="0.25">
      <c r="B40" s="14"/>
      <c r="C40" s="15"/>
      <c r="D40" s="15"/>
      <c r="E40" s="15"/>
      <c r="F40" s="15"/>
      <c r="G40" s="15"/>
      <c r="H40" s="26"/>
    </row>
    <row r="41" spans="1:8" x14ac:dyDescent="0.25">
      <c r="A41" s="5" t="s">
        <v>4</v>
      </c>
      <c r="B41" s="14" t="s">
        <v>31</v>
      </c>
      <c r="C41" s="15">
        <f>SUM(C26:C40)</f>
        <v>154395</v>
      </c>
      <c r="D41" s="15">
        <f t="shared" ref="D41:F41" si="2">SUM(D26:D40)</f>
        <v>52883</v>
      </c>
      <c r="E41" s="15">
        <f t="shared" si="2"/>
        <v>77143</v>
      </c>
      <c r="F41" s="15">
        <f t="shared" si="2"/>
        <v>75203</v>
      </c>
      <c r="G41" s="15">
        <f>SUM(G26:G40)</f>
        <v>82153</v>
      </c>
      <c r="H41" s="26"/>
    </row>
    <row r="42" spans="1:8" x14ac:dyDescent="0.25">
      <c r="A42" s="5" t="s">
        <v>4</v>
      </c>
      <c r="B42" s="14" t="s">
        <v>32</v>
      </c>
      <c r="C42" s="15" t="s">
        <v>4</v>
      </c>
      <c r="D42" s="15" t="s">
        <v>4</v>
      </c>
      <c r="E42" s="15" t="s">
        <v>4</v>
      </c>
      <c r="F42" s="15" t="s">
        <v>4</v>
      </c>
      <c r="G42" s="15" t="s">
        <v>4</v>
      </c>
      <c r="H42" s="26"/>
    </row>
    <row r="43" spans="1:8" x14ac:dyDescent="0.25">
      <c r="A43" s="5">
        <v>22</v>
      </c>
      <c r="B43" s="14" t="s">
        <v>33</v>
      </c>
      <c r="C43" s="15">
        <v>206110</v>
      </c>
      <c r="D43" s="15">
        <v>156190</v>
      </c>
      <c r="E43" s="15">
        <v>198950</v>
      </c>
      <c r="F43" s="15">
        <v>247750</v>
      </c>
      <c r="G43" s="15">
        <v>305350</v>
      </c>
      <c r="H43" s="26"/>
    </row>
    <row r="44" spans="1:8" x14ac:dyDescent="0.25">
      <c r="A44" s="5">
        <v>23</v>
      </c>
      <c r="B44" s="14" t="s">
        <v>299</v>
      </c>
      <c r="C44" s="15">
        <v>0</v>
      </c>
      <c r="D44" s="15">
        <v>-3500</v>
      </c>
      <c r="E44" s="15">
        <v>-1750</v>
      </c>
      <c r="F44" s="15">
        <v>-1750</v>
      </c>
      <c r="G44" s="15">
        <v>-1750</v>
      </c>
      <c r="H44" s="26"/>
    </row>
    <row r="45" spans="1:8" x14ac:dyDescent="0.25">
      <c r="A45" s="5">
        <v>24</v>
      </c>
      <c r="B45" s="14" t="s">
        <v>34</v>
      </c>
      <c r="C45" s="15">
        <v>5000</v>
      </c>
      <c r="D45" s="15">
        <v>0</v>
      </c>
      <c r="E45" s="15">
        <v>0</v>
      </c>
      <c r="F45" s="15">
        <v>0</v>
      </c>
      <c r="G45" s="15">
        <v>0</v>
      </c>
      <c r="H45" s="26"/>
    </row>
    <row r="46" spans="1:8" x14ac:dyDescent="0.25">
      <c r="A46" s="5">
        <v>25</v>
      </c>
      <c r="B46" s="14" t="s">
        <v>35</v>
      </c>
      <c r="C46" s="15">
        <v>0</v>
      </c>
      <c r="D46" s="15">
        <v>20000</v>
      </c>
      <c r="E46" s="15">
        <v>0</v>
      </c>
      <c r="F46" s="15">
        <v>0</v>
      </c>
      <c r="G46" s="15">
        <v>0</v>
      </c>
      <c r="H46" s="26"/>
    </row>
    <row r="47" spans="1:8" x14ac:dyDescent="0.25">
      <c r="B47" s="14"/>
      <c r="C47" s="15"/>
      <c r="D47" s="15"/>
      <c r="E47" s="15"/>
      <c r="F47" s="15"/>
      <c r="G47" s="15"/>
      <c r="H47" s="26"/>
    </row>
    <row r="48" spans="1:8" x14ac:dyDescent="0.25">
      <c r="B48" s="14"/>
      <c r="C48" s="15"/>
      <c r="D48" s="15"/>
      <c r="E48" s="15"/>
      <c r="F48" s="15"/>
      <c r="G48" s="15"/>
      <c r="H48" s="26"/>
    </row>
    <row r="49" spans="1:8" x14ac:dyDescent="0.25">
      <c r="A49" s="5" t="s">
        <v>4</v>
      </c>
      <c r="B49" s="14" t="s">
        <v>36</v>
      </c>
      <c r="C49" s="15">
        <f>SUM(C43:C48)</f>
        <v>211110</v>
      </c>
      <c r="D49" s="15">
        <f t="shared" ref="D49:G49" si="3">SUM(D43:D48)</f>
        <v>172690</v>
      </c>
      <c r="E49" s="15">
        <f t="shared" si="3"/>
        <v>197200</v>
      </c>
      <c r="F49" s="15">
        <f t="shared" si="3"/>
        <v>246000</v>
      </c>
      <c r="G49" s="15">
        <f t="shared" si="3"/>
        <v>303600</v>
      </c>
      <c r="H49" s="26"/>
    </row>
    <row r="50" spans="1:8" x14ac:dyDescent="0.25">
      <c r="A50" s="5" t="s">
        <v>4</v>
      </c>
      <c r="B50" s="14" t="s">
        <v>37</v>
      </c>
      <c r="C50" s="15" t="s">
        <v>4</v>
      </c>
      <c r="D50" s="15" t="s">
        <v>4</v>
      </c>
      <c r="E50" s="15" t="s">
        <v>4</v>
      </c>
      <c r="F50" s="15" t="s">
        <v>4</v>
      </c>
      <c r="G50" s="15" t="s">
        <v>4</v>
      </c>
      <c r="H50" s="26"/>
    </row>
    <row r="51" spans="1:8" x14ac:dyDescent="0.25">
      <c r="A51" s="5">
        <v>26</v>
      </c>
      <c r="B51" s="14" t="s">
        <v>38</v>
      </c>
      <c r="C51" s="15">
        <v>7200</v>
      </c>
      <c r="D51" s="15">
        <v>7200</v>
      </c>
      <c r="E51" s="15">
        <v>7200</v>
      </c>
      <c r="F51" s="15">
        <v>7200</v>
      </c>
      <c r="G51" s="15">
        <v>7200</v>
      </c>
      <c r="H51" s="26"/>
    </row>
    <row r="52" spans="1:8" x14ac:dyDescent="0.25">
      <c r="A52" s="5">
        <v>27</v>
      </c>
      <c r="B52" s="14" t="s">
        <v>39</v>
      </c>
      <c r="C52" s="15">
        <v>46600</v>
      </c>
      <c r="D52" s="15">
        <v>47400</v>
      </c>
      <c r="E52" s="15">
        <v>47400</v>
      </c>
      <c r="F52" s="15">
        <v>47400</v>
      </c>
      <c r="G52" s="15">
        <v>47400</v>
      </c>
      <c r="H52" s="26"/>
    </row>
    <row r="53" spans="1:8" x14ac:dyDescent="0.25">
      <c r="A53" s="5">
        <v>28</v>
      </c>
      <c r="B53" s="14" t="s">
        <v>40</v>
      </c>
      <c r="C53" s="15">
        <v>12900</v>
      </c>
      <c r="D53" s="15">
        <v>12900</v>
      </c>
      <c r="E53" s="15">
        <v>12900</v>
      </c>
      <c r="F53" s="15">
        <v>12900</v>
      </c>
      <c r="G53" s="15">
        <v>12900</v>
      </c>
      <c r="H53" s="26"/>
    </row>
    <row r="54" spans="1:8" x14ac:dyDescent="0.25">
      <c r="A54" s="5">
        <v>29</v>
      </c>
      <c r="B54" s="14" t="s">
        <v>41</v>
      </c>
      <c r="C54" s="15">
        <v>81200</v>
      </c>
      <c r="D54" s="15">
        <v>82150</v>
      </c>
      <c r="E54" s="15">
        <v>82150</v>
      </c>
      <c r="F54" s="15">
        <v>82150</v>
      </c>
      <c r="G54" s="15">
        <v>82150</v>
      </c>
      <c r="H54" s="26"/>
    </row>
    <row r="55" spans="1:8" x14ac:dyDescent="0.25">
      <c r="A55" s="5">
        <v>30</v>
      </c>
      <c r="B55" s="14" t="s">
        <v>42</v>
      </c>
      <c r="C55" s="15">
        <v>185000</v>
      </c>
      <c r="D55" s="15">
        <v>165000</v>
      </c>
      <c r="E55" s="15">
        <v>165000</v>
      </c>
      <c r="F55" s="15">
        <v>165000</v>
      </c>
      <c r="G55" s="15">
        <v>165000</v>
      </c>
      <c r="H55" s="26"/>
    </row>
    <row r="56" spans="1:8" x14ac:dyDescent="0.25">
      <c r="A56" s="5">
        <v>31</v>
      </c>
      <c r="B56" s="14" t="s">
        <v>43</v>
      </c>
      <c r="C56" s="15">
        <v>13100</v>
      </c>
      <c r="D56" s="15">
        <v>14200</v>
      </c>
      <c r="E56" s="15">
        <v>14200</v>
      </c>
      <c r="F56" s="15">
        <v>14200</v>
      </c>
      <c r="G56" s="15">
        <v>14200</v>
      </c>
      <c r="H56" s="26"/>
    </row>
    <row r="57" spans="1:8" x14ac:dyDescent="0.25">
      <c r="A57" s="5">
        <v>32</v>
      </c>
      <c r="B57" s="14" t="s">
        <v>44</v>
      </c>
      <c r="C57" s="15">
        <v>5150</v>
      </c>
      <c r="D57" s="15">
        <v>5300</v>
      </c>
      <c r="E57" s="15">
        <v>5300</v>
      </c>
      <c r="F57" s="15">
        <v>5300</v>
      </c>
      <c r="G57" s="15">
        <v>5300</v>
      </c>
      <c r="H57" s="26"/>
    </row>
    <row r="58" spans="1:8" x14ac:dyDescent="0.25">
      <c r="A58" s="5">
        <v>33</v>
      </c>
      <c r="B58" s="14" t="s">
        <v>45</v>
      </c>
      <c r="C58" s="15">
        <v>66100</v>
      </c>
      <c r="D58" s="15">
        <v>67800</v>
      </c>
      <c r="E58" s="15">
        <v>67800</v>
      </c>
      <c r="F58" s="15">
        <v>67800</v>
      </c>
      <c r="G58" s="15">
        <v>67800</v>
      </c>
      <c r="H58" s="26"/>
    </row>
    <row r="59" spans="1:8" x14ac:dyDescent="0.25">
      <c r="A59" s="5">
        <v>34</v>
      </c>
      <c r="B59" s="14" t="s">
        <v>46</v>
      </c>
      <c r="C59" s="15" t="s">
        <v>4</v>
      </c>
      <c r="D59" s="15">
        <v>1000</v>
      </c>
      <c r="E59" s="15">
        <v>1000</v>
      </c>
      <c r="F59" s="15">
        <v>1000</v>
      </c>
      <c r="G59" s="15">
        <v>1000</v>
      </c>
      <c r="H59" s="26"/>
    </row>
    <row r="60" spans="1:8" x14ac:dyDescent="0.25">
      <c r="A60" s="5">
        <v>35</v>
      </c>
      <c r="B60" s="14" t="s">
        <v>47</v>
      </c>
      <c r="C60" s="15">
        <v>0</v>
      </c>
      <c r="D60" s="15">
        <v>6000</v>
      </c>
      <c r="E60" s="15">
        <v>0</v>
      </c>
      <c r="F60" s="15">
        <v>6000</v>
      </c>
      <c r="G60" s="15">
        <v>0</v>
      </c>
      <c r="H60" s="26"/>
    </row>
    <row r="61" spans="1:8" x14ac:dyDescent="0.25">
      <c r="A61" s="5">
        <v>36</v>
      </c>
      <c r="B61" s="14" t="s">
        <v>48</v>
      </c>
      <c r="C61" s="15">
        <v>500</v>
      </c>
      <c r="D61" s="15">
        <v>700</v>
      </c>
      <c r="E61" s="15">
        <v>700</v>
      </c>
      <c r="F61" s="15">
        <v>700</v>
      </c>
      <c r="G61" s="15">
        <v>700</v>
      </c>
      <c r="H61" s="26"/>
    </row>
    <row r="62" spans="1:8" x14ac:dyDescent="0.25">
      <c r="A62" s="5">
        <v>37</v>
      </c>
      <c r="B62" s="14" t="s">
        <v>49</v>
      </c>
      <c r="C62" s="15">
        <v>15000</v>
      </c>
      <c r="D62" s="15">
        <v>8000</v>
      </c>
      <c r="E62" s="15">
        <v>2000</v>
      </c>
      <c r="F62" s="15">
        <v>0</v>
      </c>
      <c r="G62" s="15">
        <v>0</v>
      </c>
      <c r="H62" s="26"/>
    </row>
    <row r="63" spans="1:8" x14ac:dyDescent="0.25">
      <c r="A63" s="5">
        <v>38</v>
      </c>
      <c r="B63" s="14" t="s">
        <v>300</v>
      </c>
      <c r="C63" s="15">
        <v>101037</v>
      </c>
      <c r="D63" s="15">
        <v>153750</v>
      </c>
      <c r="E63" s="15">
        <v>153750</v>
      </c>
      <c r="F63" s="15">
        <v>153750</v>
      </c>
      <c r="G63" s="15">
        <v>153750</v>
      </c>
      <c r="H63" s="26"/>
    </row>
    <row r="64" spans="1:8" x14ac:dyDescent="0.25">
      <c r="A64" s="5">
        <v>39</v>
      </c>
      <c r="B64" s="14" t="s">
        <v>50</v>
      </c>
      <c r="C64" s="15" t="s">
        <v>4</v>
      </c>
      <c r="D64" s="15">
        <v>90600</v>
      </c>
      <c r="E64" s="15">
        <v>90600</v>
      </c>
      <c r="F64" s="15">
        <v>90600</v>
      </c>
      <c r="G64" s="15">
        <v>90600</v>
      </c>
      <c r="H64" s="26"/>
    </row>
    <row r="65" spans="1:8" x14ac:dyDescent="0.25">
      <c r="A65" s="5">
        <v>40</v>
      </c>
      <c r="B65" s="14" t="s">
        <v>301</v>
      </c>
      <c r="C65" s="15">
        <v>-20000</v>
      </c>
      <c r="D65" s="15">
        <v>-5000</v>
      </c>
      <c r="E65" s="15">
        <v>-15000</v>
      </c>
      <c r="F65" s="15">
        <v>-20000</v>
      </c>
      <c r="G65" s="15">
        <v>-25000</v>
      </c>
      <c r="H65" s="26"/>
    </row>
    <row r="66" spans="1:8" x14ac:dyDescent="0.25">
      <c r="B66" s="14"/>
      <c r="C66" s="15"/>
      <c r="D66" s="15"/>
      <c r="E66" s="15"/>
      <c r="F66" s="15"/>
      <c r="G66" s="15"/>
      <c r="H66" s="26"/>
    </row>
    <row r="67" spans="1:8" x14ac:dyDescent="0.25">
      <c r="B67" s="14"/>
      <c r="C67" s="15"/>
      <c r="D67" s="15"/>
      <c r="E67" s="15"/>
      <c r="F67" s="15"/>
      <c r="G67" s="15"/>
      <c r="H67" s="26"/>
    </row>
    <row r="68" spans="1:8" x14ac:dyDescent="0.25">
      <c r="A68" s="5" t="s">
        <v>4</v>
      </c>
      <c r="B68" s="14" t="s">
        <v>51</v>
      </c>
      <c r="C68" s="15">
        <f>SUM(C51:C67)</f>
        <v>513787</v>
      </c>
      <c r="D68" s="15">
        <f t="shared" ref="D68:G68" si="4">SUM(D51:D67)</f>
        <v>657000</v>
      </c>
      <c r="E68" s="15">
        <f t="shared" si="4"/>
        <v>635000</v>
      </c>
      <c r="F68" s="15">
        <f t="shared" si="4"/>
        <v>634000</v>
      </c>
      <c r="G68" s="15">
        <f t="shared" si="4"/>
        <v>623000</v>
      </c>
      <c r="H68" s="26"/>
    </row>
    <row r="69" spans="1:8" x14ac:dyDescent="0.25">
      <c r="A69" s="5" t="s">
        <v>4</v>
      </c>
      <c r="B69" s="14" t="s">
        <v>52</v>
      </c>
      <c r="C69" s="15">
        <f>C41+C49+C68</f>
        <v>879292</v>
      </c>
      <c r="D69" s="15">
        <f t="shared" ref="D69:G69" si="5">D41+D49+D68</f>
        <v>882573</v>
      </c>
      <c r="E69" s="15">
        <f t="shared" si="5"/>
        <v>909343</v>
      </c>
      <c r="F69" s="15">
        <f t="shared" si="5"/>
        <v>955203</v>
      </c>
      <c r="G69" s="15">
        <f t="shared" si="5"/>
        <v>1008753</v>
      </c>
      <c r="H69" s="26"/>
    </row>
    <row r="70" spans="1:8" x14ac:dyDescent="0.25">
      <c r="A70" s="5" t="s">
        <v>4</v>
      </c>
      <c r="B70" s="14" t="s">
        <v>53</v>
      </c>
      <c r="C70" s="15" t="s">
        <v>4</v>
      </c>
      <c r="D70" s="15" t="s">
        <v>4</v>
      </c>
      <c r="E70" s="15" t="s">
        <v>4</v>
      </c>
      <c r="F70" s="15" t="s">
        <v>4</v>
      </c>
      <c r="G70" s="15" t="s">
        <v>4</v>
      </c>
      <c r="H70" s="26"/>
    </row>
    <row r="71" spans="1:8" x14ac:dyDescent="0.25">
      <c r="A71" s="5">
        <v>41</v>
      </c>
      <c r="B71" s="14" t="s">
        <v>54</v>
      </c>
      <c r="C71" s="15">
        <v>111800</v>
      </c>
      <c r="D71" s="15">
        <v>115800</v>
      </c>
      <c r="E71" s="15">
        <v>120400</v>
      </c>
      <c r="F71" s="15">
        <v>125200</v>
      </c>
      <c r="G71" s="15">
        <v>130250</v>
      </c>
      <c r="H71" s="26"/>
    </row>
    <row r="72" spans="1:8" x14ac:dyDescent="0.25">
      <c r="A72" s="5">
        <v>42</v>
      </c>
      <c r="B72" s="14" t="s">
        <v>55</v>
      </c>
      <c r="C72" s="15">
        <v>7950</v>
      </c>
      <c r="D72" s="15">
        <v>7960</v>
      </c>
      <c r="E72" s="15">
        <v>7960</v>
      </c>
      <c r="F72" s="15">
        <v>7960</v>
      </c>
      <c r="G72" s="15">
        <v>7960</v>
      </c>
      <c r="H72" s="26"/>
    </row>
    <row r="73" spans="1:8" x14ac:dyDescent="0.25">
      <c r="A73" s="5">
        <v>43</v>
      </c>
      <c r="B73" s="14" t="s">
        <v>56</v>
      </c>
      <c r="C73" s="15">
        <v>52700</v>
      </c>
      <c r="D73" s="15">
        <v>49900</v>
      </c>
      <c r="E73" s="15">
        <v>49400</v>
      </c>
      <c r="F73" s="15">
        <v>50300</v>
      </c>
      <c r="G73" s="15">
        <v>50800</v>
      </c>
      <c r="H73" s="26"/>
    </row>
    <row r="74" spans="1:8" x14ac:dyDescent="0.25">
      <c r="A74" s="5">
        <v>44</v>
      </c>
      <c r="B74" s="14" t="s">
        <v>57</v>
      </c>
      <c r="C74" s="15">
        <v>12000</v>
      </c>
      <c r="D74" s="15">
        <v>11450</v>
      </c>
      <c r="E74" s="15">
        <v>10800</v>
      </c>
      <c r="F74" s="15">
        <v>9950</v>
      </c>
      <c r="G74" s="15">
        <v>9950</v>
      </c>
      <c r="H74" s="26"/>
    </row>
    <row r="75" spans="1:8" x14ac:dyDescent="0.25">
      <c r="A75" s="5">
        <v>45</v>
      </c>
      <c r="B75" s="14" t="s">
        <v>58</v>
      </c>
      <c r="C75" s="15">
        <v>9150</v>
      </c>
      <c r="D75" s="15">
        <v>8900</v>
      </c>
      <c r="E75" s="15">
        <v>8700</v>
      </c>
      <c r="F75" s="15">
        <v>8400</v>
      </c>
      <c r="G75" s="15">
        <v>8400</v>
      </c>
      <c r="H75" s="26"/>
    </row>
    <row r="76" spans="1:8" x14ac:dyDescent="0.25">
      <c r="A76" s="5">
        <v>46</v>
      </c>
      <c r="B76" s="14" t="s">
        <v>59</v>
      </c>
      <c r="C76" s="15">
        <v>20000</v>
      </c>
      <c r="D76" s="15">
        <v>0</v>
      </c>
      <c r="E76" s="15">
        <v>0</v>
      </c>
      <c r="F76" s="15">
        <v>0</v>
      </c>
      <c r="G76" s="15">
        <v>0</v>
      </c>
      <c r="H76" s="26"/>
    </row>
    <row r="77" spans="1:8" x14ac:dyDescent="0.25">
      <c r="A77" s="5">
        <v>47</v>
      </c>
      <c r="B77" s="14" t="s">
        <v>60</v>
      </c>
      <c r="C77" s="15">
        <v>1300</v>
      </c>
      <c r="D77" s="15">
        <v>2000</v>
      </c>
      <c r="E77" s="15">
        <v>7700</v>
      </c>
      <c r="F77" s="15">
        <v>100</v>
      </c>
      <c r="G77" s="15">
        <v>100</v>
      </c>
      <c r="H77" s="26"/>
    </row>
    <row r="78" spans="1:8" x14ac:dyDescent="0.25">
      <c r="B78" s="14"/>
      <c r="C78" s="15"/>
      <c r="D78" s="15"/>
      <c r="E78" s="15"/>
      <c r="F78" s="15"/>
      <c r="G78" s="15"/>
      <c r="H78" s="26"/>
    </row>
    <row r="79" spans="1:8" x14ac:dyDescent="0.25">
      <c r="B79" s="14"/>
      <c r="C79" s="15"/>
      <c r="D79" s="15"/>
      <c r="E79" s="15"/>
      <c r="F79" s="15"/>
      <c r="G79" s="15"/>
      <c r="H79" s="26"/>
    </row>
    <row r="80" spans="1:8" x14ac:dyDescent="0.25">
      <c r="A80" s="5" t="s">
        <v>4</v>
      </c>
      <c r="B80" s="14" t="s">
        <v>61</v>
      </c>
      <c r="C80" s="15">
        <f>SUM(C71:C79)</f>
        <v>214900</v>
      </c>
      <c r="D80" s="15">
        <f>SUM(D71:D79)</f>
        <v>196010</v>
      </c>
      <c r="E80" s="15">
        <f t="shared" ref="E80:G80" si="6">SUM(E71:E79)</f>
        <v>204960</v>
      </c>
      <c r="F80" s="15">
        <f t="shared" si="6"/>
        <v>201910</v>
      </c>
      <c r="G80" s="15">
        <f t="shared" si="6"/>
        <v>207460</v>
      </c>
      <c r="H80" s="26"/>
    </row>
    <row r="81" spans="1:8" ht="17.25" customHeight="1" x14ac:dyDescent="0.25">
      <c r="A81" s="30" t="s">
        <v>4</v>
      </c>
      <c r="B81" s="31" t="s">
        <v>62</v>
      </c>
      <c r="C81" s="32">
        <f>C16+C24+C41+C49+C68+C80</f>
        <v>-6143058</v>
      </c>
      <c r="D81" s="32">
        <f t="shared" ref="D81:G81" si="7">D16+D24+D41+D49+D68+D80</f>
        <v>-6503017</v>
      </c>
      <c r="E81" s="32">
        <f t="shared" si="7"/>
        <v>-6459597</v>
      </c>
      <c r="F81" s="32">
        <f t="shared" si="7"/>
        <v>-6438687</v>
      </c>
      <c r="G81" s="32">
        <f t="shared" si="7"/>
        <v>-6430887</v>
      </c>
      <c r="H81" s="37"/>
    </row>
    <row r="82" spans="1:8" s="22" customFormat="1" ht="16.5" customHeight="1" x14ac:dyDescent="0.25">
      <c r="A82" s="40" t="s">
        <v>4</v>
      </c>
      <c r="B82" s="41" t="s">
        <v>289</v>
      </c>
      <c r="C82" s="42">
        <v>0</v>
      </c>
      <c r="D82" s="42">
        <f>D81-$C$81</f>
        <v>-359959</v>
      </c>
      <c r="E82" s="42">
        <f>E81-$C$81</f>
        <v>-316539</v>
      </c>
      <c r="F82" s="42">
        <f>F81-$C$81</f>
        <v>-295629</v>
      </c>
      <c r="G82" s="42">
        <f>G81-$C$81</f>
        <v>-287829</v>
      </c>
      <c r="H82" s="43"/>
    </row>
    <row r="83" spans="1:8" s="22" customFormat="1" x14ac:dyDescent="0.25">
      <c r="A83" s="19"/>
      <c r="B83" s="14"/>
      <c r="C83" s="15"/>
      <c r="D83" s="15"/>
      <c r="E83" s="15"/>
      <c r="F83" s="15"/>
      <c r="G83" s="15"/>
      <c r="H83" s="21"/>
    </row>
    <row r="84" spans="1:8" s="28" customFormat="1" ht="21.75" customHeight="1" x14ac:dyDescent="0.25">
      <c r="A84" s="34"/>
      <c r="B84" s="36" t="s">
        <v>369</v>
      </c>
      <c r="C84" s="35"/>
      <c r="D84" s="35"/>
      <c r="E84" s="35"/>
      <c r="F84" s="35"/>
      <c r="G84" s="35"/>
      <c r="H84" s="27"/>
    </row>
    <row r="85" spans="1:8" x14ac:dyDescent="0.25">
      <c r="A85" s="5" t="s">
        <v>4</v>
      </c>
      <c r="B85" s="14" t="s">
        <v>63</v>
      </c>
      <c r="C85" s="15" t="s">
        <v>4</v>
      </c>
      <c r="D85" s="15" t="s">
        <v>4</v>
      </c>
      <c r="E85" s="15" t="s">
        <v>4</v>
      </c>
      <c r="F85" s="15" t="s">
        <v>4</v>
      </c>
      <c r="G85" s="15" t="s">
        <v>4</v>
      </c>
      <c r="H85" s="23"/>
    </row>
    <row r="86" spans="1:8" x14ac:dyDescent="0.25">
      <c r="A86" s="5">
        <v>48</v>
      </c>
      <c r="B86" s="14" t="s">
        <v>64</v>
      </c>
      <c r="C86" s="15" t="s">
        <v>4</v>
      </c>
      <c r="D86" s="15">
        <v>168000</v>
      </c>
      <c r="E86" s="15">
        <v>130000</v>
      </c>
      <c r="F86" s="15">
        <v>97000</v>
      </c>
      <c r="G86" s="15">
        <v>78300</v>
      </c>
      <c r="H86" s="23"/>
    </row>
    <row r="87" spans="1:8" x14ac:dyDescent="0.25">
      <c r="A87" s="5">
        <v>49</v>
      </c>
      <c r="B87" s="14" t="s">
        <v>65</v>
      </c>
      <c r="C87" s="15" t="s">
        <v>4</v>
      </c>
      <c r="D87" s="15">
        <v>3000</v>
      </c>
      <c r="E87" s="15">
        <v>3000</v>
      </c>
      <c r="F87" s="15">
        <v>3000</v>
      </c>
      <c r="G87" s="15">
        <v>3000</v>
      </c>
      <c r="H87" s="23"/>
    </row>
    <row r="88" spans="1:8" x14ac:dyDescent="0.25">
      <c r="A88" s="5">
        <v>50</v>
      </c>
      <c r="B88" s="14" t="s">
        <v>66</v>
      </c>
      <c r="C88" s="15" t="s">
        <v>4</v>
      </c>
      <c r="D88" s="15">
        <v>8000</v>
      </c>
      <c r="E88" s="15">
        <v>8000</v>
      </c>
      <c r="F88" s="15">
        <v>8000</v>
      </c>
      <c r="G88" s="15">
        <v>8000</v>
      </c>
      <c r="H88" s="23"/>
    </row>
    <row r="89" spans="1:8" x14ac:dyDescent="0.25">
      <c r="A89" s="5">
        <v>51</v>
      </c>
      <c r="B89" s="14" t="s">
        <v>67</v>
      </c>
      <c r="C89" s="15" t="s">
        <v>4</v>
      </c>
      <c r="D89" s="15">
        <v>-2800</v>
      </c>
      <c r="E89" s="15">
        <v>-6500</v>
      </c>
      <c r="F89" s="15">
        <v>-6500</v>
      </c>
      <c r="G89" s="15">
        <v>-6500</v>
      </c>
      <c r="H89" s="23"/>
    </row>
    <row r="90" spans="1:8" x14ac:dyDescent="0.25">
      <c r="A90" s="5">
        <v>52</v>
      </c>
      <c r="B90" s="14" t="s">
        <v>68</v>
      </c>
      <c r="C90" s="15" t="s">
        <v>4</v>
      </c>
      <c r="D90" s="15">
        <v>-4650</v>
      </c>
      <c r="E90" s="15">
        <v>-4650</v>
      </c>
      <c r="F90" s="15">
        <v>-4650</v>
      </c>
      <c r="G90" s="15">
        <v>-4650</v>
      </c>
      <c r="H90" s="23"/>
    </row>
    <row r="91" spans="1:8" x14ac:dyDescent="0.25">
      <c r="A91" s="5">
        <v>53</v>
      </c>
      <c r="B91" s="14" t="s">
        <v>302</v>
      </c>
      <c r="C91" s="15" t="s">
        <v>4</v>
      </c>
      <c r="D91" s="15">
        <v>2250</v>
      </c>
      <c r="E91" s="15">
        <v>5550</v>
      </c>
      <c r="F91" s="15">
        <v>5700</v>
      </c>
      <c r="G91" s="15">
        <v>6100</v>
      </c>
      <c r="H91" s="23"/>
    </row>
    <row r="92" spans="1:8" x14ac:dyDescent="0.25">
      <c r="B92" s="14"/>
      <c r="C92" s="15"/>
      <c r="D92" s="15"/>
      <c r="E92" s="15"/>
      <c r="F92" s="15"/>
      <c r="G92" s="15"/>
      <c r="H92" s="23"/>
    </row>
    <row r="93" spans="1:8" x14ac:dyDescent="0.25">
      <c r="B93" s="14"/>
      <c r="C93" s="15"/>
      <c r="D93" s="15"/>
      <c r="E93" s="15"/>
      <c r="F93" s="15"/>
      <c r="G93" s="15"/>
      <c r="H93" s="23"/>
    </row>
    <row r="94" spans="1:8" x14ac:dyDescent="0.25">
      <c r="A94" s="5" t="s">
        <v>4</v>
      </c>
      <c r="B94" s="14" t="s">
        <v>69</v>
      </c>
      <c r="C94" s="15">
        <v>0</v>
      </c>
      <c r="D94" s="15">
        <f>SUM(D86:D93)</f>
        <v>173800</v>
      </c>
      <c r="E94" s="15">
        <f>SUM(E86:E93)</f>
        <v>135400</v>
      </c>
      <c r="F94" s="15">
        <f>SUM(F86:F93)</f>
        <v>102550</v>
      </c>
      <c r="G94" s="15">
        <f>SUM(G86:G93)</f>
        <v>84250</v>
      </c>
      <c r="H94" s="23"/>
    </row>
    <row r="95" spans="1:8" x14ac:dyDescent="0.25">
      <c r="A95" s="5" t="s">
        <v>4</v>
      </c>
      <c r="B95" s="14" t="s">
        <v>70</v>
      </c>
      <c r="C95" s="15" t="s">
        <v>4</v>
      </c>
      <c r="D95" s="15" t="s">
        <v>4</v>
      </c>
      <c r="E95" s="15" t="s">
        <v>4</v>
      </c>
      <c r="F95" s="15" t="s">
        <v>4</v>
      </c>
      <c r="G95" s="15" t="s">
        <v>4</v>
      </c>
      <c r="H95" s="23"/>
    </row>
    <row r="96" spans="1:8" x14ac:dyDescent="0.25">
      <c r="A96" s="5">
        <v>54</v>
      </c>
      <c r="B96" s="14" t="s">
        <v>71</v>
      </c>
      <c r="C96" s="15" t="s">
        <v>4</v>
      </c>
      <c r="D96" s="15">
        <v>3300</v>
      </c>
      <c r="E96" s="15">
        <v>10500</v>
      </c>
      <c r="F96" s="15">
        <v>10500</v>
      </c>
      <c r="G96" s="15">
        <v>10500</v>
      </c>
      <c r="H96" s="23"/>
    </row>
    <row r="97" spans="1:8" x14ac:dyDescent="0.25">
      <c r="A97" s="5">
        <v>55</v>
      </c>
      <c r="B97" s="14" t="s">
        <v>72</v>
      </c>
      <c r="C97" s="15" t="s">
        <v>4</v>
      </c>
      <c r="D97" s="15">
        <v>-590</v>
      </c>
      <c r="E97" s="15">
        <v>-590</v>
      </c>
      <c r="F97" s="15">
        <v>-590</v>
      </c>
      <c r="G97" s="15">
        <v>-590</v>
      </c>
      <c r="H97" s="23"/>
    </row>
    <row r="98" spans="1:8" x14ac:dyDescent="0.25">
      <c r="A98" s="5">
        <v>56</v>
      </c>
      <c r="B98" s="14" t="s">
        <v>303</v>
      </c>
      <c r="C98" s="15" t="s">
        <v>4</v>
      </c>
      <c r="D98" s="15">
        <v>1750</v>
      </c>
      <c r="E98" s="15">
        <v>1350</v>
      </c>
      <c r="F98" s="15">
        <v>350</v>
      </c>
      <c r="G98" s="15">
        <v>350</v>
      </c>
      <c r="H98" s="23"/>
    </row>
    <row r="99" spans="1:8" x14ac:dyDescent="0.25">
      <c r="A99" s="5">
        <v>57</v>
      </c>
      <c r="B99" s="14" t="s">
        <v>73</v>
      </c>
      <c r="C99" s="15" t="s">
        <v>4</v>
      </c>
      <c r="D99" s="15">
        <v>1000</v>
      </c>
      <c r="E99" s="15">
        <v>0</v>
      </c>
      <c r="F99" s="15">
        <v>0</v>
      </c>
      <c r="G99" s="15">
        <v>0</v>
      </c>
      <c r="H99" s="23"/>
    </row>
    <row r="100" spans="1:8" x14ac:dyDescent="0.25">
      <c r="A100" s="5">
        <v>58</v>
      </c>
      <c r="B100" s="14" t="s">
        <v>74</v>
      </c>
      <c r="C100" s="15" t="s">
        <v>4</v>
      </c>
      <c r="D100" s="15">
        <v>800</v>
      </c>
      <c r="E100" s="15">
        <v>800</v>
      </c>
      <c r="F100" s="15">
        <v>800</v>
      </c>
      <c r="G100" s="15">
        <v>800</v>
      </c>
      <c r="H100" s="23"/>
    </row>
    <row r="101" spans="1:8" x14ac:dyDescent="0.25">
      <c r="A101" s="5">
        <v>59</v>
      </c>
      <c r="B101" s="14" t="s">
        <v>304</v>
      </c>
      <c r="C101" s="15" t="s">
        <v>4</v>
      </c>
      <c r="D101" s="15">
        <v>600</v>
      </c>
      <c r="E101" s="15">
        <v>800</v>
      </c>
      <c r="F101" s="15">
        <v>800</v>
      </c>
      <c r="G101" s="15">
        <v>800</v>
      </c>
      <c r="H101" s="23"/>
    </row>
    <row r="102" spans="1:8" x14ac:dyDescent="0.25">
      <c r="A102" s="5">
        <v>60</v>
      </c>
      <c r="B102" s="14" t="s">
        <v>75</v>
      </c>
      <c r="C102" s="15" t="s">
        <v>4</v>
      </c>
      <c r="D102" s="15">
        <v>2000</v>
      </c>
      <c r="E102" s="15">
        <v>3000</v>
      </c>
      <c r="F102" s="15">
        <v>4000</v>
      </c>
      <c r="G102" s="15">
        <v>4000</v>
      </c>
      <c r="H102" s="23"/>
    </row>
    <row r="103" spans="1:8" x14ac:dyDescent="0.25">
      <c r="A103" s="5">
        <v>61</v>
      </c>
      <c r="B103" s="14" t="s">
        <v>305</v>
      </c>
      <c r="C103" s="15" t="s">
        <v>4</v>
      </c>
      <c r="D103" s="15">
        <v>1200</v>
      </c>
      <c r="E103" s="15">
        <v>1200</v>
      </c>
      <c r="F103" s="15">
        <v>0</v>
      </c>
      <c r="G103" s="15">
        <v>0</v>
      </c>
      <c r="H103" s="23"/>
    </row>
    <row r="104" spans="1:8" x14ac:dyDescent="0.25">
      <c r="A104" s="5">
        <v>62</v>
      </c>
      <c r="B104" s="14" t="s">
        <v>306</v>
      </c>
      <c r="C104" s="15" t="s">
        <v>4</v>
      </c>
      <c r="D104" s="15">
        <v>-1200</v>
      </c>
      <c r="E104" s="15">
        <v>-1200</v>
      </c>
      <c r="F104" s="15">
        <v>-1200</v>
      </c>
      <c r="G104" s="15">
        <v>-1200</v>
      </c>
      <c r="H104" s="23"/>
    </row>
    <row r="105" spans="1:8" x14ac:dyDescent="0.25">
      <c r="B105" s="14"/>
      <c r="C105" s="15"/>
      <c r="D105" s="15"/>
      <c r="E105" s="15"/>
      <c r="F105" s="15"/>
      <c r="G105" s="15"/>
      <c r="H105" s="23"/>
    </row>
    <row r="106" spans="1:8" x14ac:dyDescent="0.25">
      <c r="B106" s="14"/>
      <c r="C106" s="15"/>
      <c r="D106" s="15"/>
      <c r="E106" s="15"/>
      <c r="F106" s="15"/>
      <c r="G106" s="15"/>
      <c r="H106" s="23"/>
    </row>
    <row r="107" spans="1:8" x14ac:dyDescent="0.25">
      <c r="A107" s="5" t="s">
        <v>4</v>
      </c>
      <c r="B107" s="14" t="s">
        <v>76</v>
      </c>
      <c r="C107" s="15">
        <v>0</v>
      </c>
      <c r="D107" s="15">
        <f>SUM(D96:D106)</f>
        <v>8860</v>
      </c>
      <c r="E107" s="15">
        <f t="shared" ref="E107:G107" si="8">SUM(E96:E106)</f>
        <v>15860</v>
      </c>
      <c r="F107" s="15">
        <f t="shared" si="8"/>
        <v>14660</v>
      </c>
      <c r="G107" s="15">
        <f t="shared" si="8"/>
        <v>14660</v>
      </c>
      <c r="H107" s="23"/>
    </row>
    <row r="108" spans="1:8" x14ac:dyDescent="0.25">
      <c r="A108" s="5" t="s">
        <v>4</v>
      </c>
      <c r="B108" s="14" t="s">
        <v>77</v>
      </c>
      <c r="C108" s="15" t="s">
        <v>4</v>
      </c>
      <c r="D108" s="15" t="s">
        <v>4</v>
      </c>
      <c r="E108" s="15" t="s">
        <v>4</v>
      </c>
      <c r="F108" s="15" t="s">
        <v>4</v>
      </c>
      <c r="G108" s="15" t="s">
        <v>4</v>
      </c>
      <c r="H108" s="23"/>
    </row>
    <row r="109" spans="1:8" x14ac:dyDescent="0.25">
      <c r="A109" s="5">
        <v>63</v>
      </c>
      <c r="B109" s="14" t="s">
        <v>78</v>
      </c>
      <c r="C109" s="15" t="s">
        <v>4</v>
      </c>
      <c r="D109" s="15">
        <v>-120</v>
      </c>
      <c r="E109" s="15">
        <v>-120</v>
      </c>
      <c r="F109" s="15">
        <v>-120</v>
      </c>
      <c r="G109" s="15">
        <v>-120</v>
      </c>
      <c r="H109" s="23"/>
    </row>
    <row r="110" spans="1:8" x14ac:dyDescent="0.25">
      <c r="B110" s="14"/>
      <c r="C110" s="15"/>
      <c r="D110" s="15"/>
      <c r="E110" s="15"/>
      <c r="F110" s="15"/>
      <c r="G110" s="15"/>
      <c r="H110" s="23"/>
    </row>
    <row r="111" spans="1:8" x14ac:dyDescent="0.25">
      <c r="B111" s="14"/>
      <c r="C111" s="15"/>
      <c r="D111" s="15"/>
      <c r="E111" s="15"/>
      <c r="F111" s="15"/>
      <c r="G111" s="15"/>
      <c r="H111" s="23"/>
    </row>
    <row r="112" spans="1:8" x14ac:dyDescent="0.25">
      <c r="A112" s="5" t="s">
        <v>4</v>
      </c>
      <c r="B112" s="14" t="s">
        <v>79</v>
      </c>
      <c r="C112" s="15">
        <v>0</v>
      </c>
      <c r="D112" s="15">
        <f>SUM(D109:D111)</f>
        <v>-120</v>
      </c>
      <c r="E112" s="15">
        <f>SUM(E109:E111)</f>
        <v>-120</v>
      </c>
      <c r="F112" s="15">
        <f>SUM(F109:F111)</f>
        <v>-120</v>
      </c>
      <c r="G112" s="15">
        <f>SUM(G109:G111)</f>
        <v>-120</v>
      </c>
      <c r="H112" s="23"/>
    </row>
    <row r="113" spans="1:8" x14ac:dyDescent="0.25">
      <c r="A113" s="5" t="s">
        <v>4</v>
      </c>
      <c r="B113" s="14" t="s">
        <v>80</v>
      </c>
      <c r="C113" s="15" t="s">
        <v>4</v>
      </c>
      <c r="D113" s="15" t="s">
        <v>4</v>
      </c>
      <c r="E113" s="15" t="s">
        <v>4</v>
      </c>
      <c r="F113" s="15" t="s">
        <v>4</v>
      </c>
      <c r="G113" s="15" t="s">
        <v>4</v>
      </c>
      <c r="H113" s="23"/>
    </row>
    <row r="114" spans="1:8" x14ac:dyDescent="0.25">
      <c r="A114" s="5">
        <v>64</v>
      </c>
      <c r="B114" s="14" t="s">
        <v>307</v>
      </c>
      <c r="C114" s="15" t="s">
        <v>4</v>
      </c>
      <c r="D114" s="15">
        <v>-1200</v>
      </c>
      <c r="E114" s="15">
        <v>-1200</v>
      </c>
      <c r="F114" s="15">
        <v>-1200</v>
      </c>
      <c r="G114" s="15">
        <v>-1200</v>
      </c>
      <c r="H114" s="23"/>
    </row>
    <row r="115" spans="1:8" x14ac:dyDescent="0.25">
      <c r="A115" s="5">
        <v>65</v>
      </c>
      <c r="B115" s="14" t="s">
        <v>308</v>
      </c>
      <c r="C115" s="15" t="s">
        <v>4</v>
      </c>
      <c r="D115" s="15">
        <v>700</v>
      </c>
      <c r="E115" s="15">
        <v>700</v>
      </c>
      <c r="F115" s="15">
        <v>700</v>
      </c>
      <c r="G115" s="15">
        <v>700</v>
      </c>
      <c r="H115" s="23"/>
    </row>
    <row r="116" spans="1:8" x14ac:dyDescent="0.25">
      <c r="A116" s="5">
        <v>66</v>
      </c>
      <c r="B116" s="14" t="s">
        <v>81</v>
      </c>
      <c r="C116" s="15" t="s">
        <v>4</v>
      </c>
      <c r="D116" s="15">
        <v>-2130</v>
      </c>
      <c r="E116" s="15">
        <v>-2130</v>
      </c>
      <c r="F116" s="15">
        <v>-2130</v>
      </c>
      <c r="G116" s="15">
        <v>-2130</v>
      </c>
      <c r="H116" s="23"/>
    </row>
    <row r="117" spans="1:8" x14ac:dyDescent="0.25">
      <c r="A117" s="5">
        <v>67</v>
      </c>
      <c r="B117" s="14" t="s">
        <v>82</v>
      </c>
      <c r="C117" s="15" t="s">
        <v>4</v>
      </c>
      <c r="D117" s="15">
        <v>2500</v>
      </c>
      <c r="E117" s="15">
        <v>2500</v>
      </c>
      <c r="F117" s="15">
        <v>2500</v>
      </c>
      <c r="G117" s="15">
        <v>2500</v>
      </c>
      <c r="H117" s="23"/>
    </row>
    <row r="118" spans="1:8" x14ac:dyDescent="0.25">
      <c r="A118" s="5">
        <v>68</v>
      </c>
      <c r="B118" s="14" t="s">
        <v>83</v>
      </c>
      <c r="C118" s="15" t="s">
        <v>4</v>
      </c>
      <c r="D118" s="15">
        <v>350</v>
      </c>
      <c r="E118" s="15">
        <v>350</v>
      </c>
      <c r="F118" s="15">
        <v>350</v>
      </c>
      <c r="G118" s="15">
        <v>350</v>
      </c>
      <c r="H118" s="23"/>
    </row>
    <row r="119" spans="1:8" x14ac:dyDescent="0.25">
      <c r="A119" s="5">
        <v>69</v>
      </c>
      <c r="B119" s="14" t="s">
        <v>84</v>
      </c>
      <c r="C119" s="15" t="s">
        <v>4</v>
      </c>
      <c r="D119" s="15">
        <v>250</v>
      </c>
      <c r="E119" s="15">
        <v>250</v>
      </c>
      <c r="F119" s="15">
        <v>250</v>
      </c>
      <c r="G119" s="15">
        <v>0</v>
      </c>
      <c r="H119" s="23"/>
    </row>
    <row r="120" spans="1:8" x14ac:dyDescent="0.25">
      <c r="A120" s="5">
        <v>70</v>
      </c>
      <c r="B120" s="14" t="s">
        <v>85</v>
      </c>
      <c r="C120" s="15" t="s">
        <v>4</v>
      </c>
      <c r="D120" s="15">
        <v>1350</v>
      </c>
      <c r="E120" s="15">
        <v>1350</v>
      </c>
      <c r="F120" s="15">
        <v>1350</v>
      </c>
      <c r="G120" s="15">
        <v>1350</v>
      </c>
      <c r="H120" s="23"/>
    </row>
    <row r="121" spans="1:8" x14ac:dyDescent="0.25">
      <c r="A121" s="5">
        <v>71</v>
      </c>
      <c r="B121" s="14" t="s">
        <v>86</v>
      </c>
      <c r="C121" s="15" t="s">
        <v>4</v>
      </c>
      <c r="D121" s="15">
        <v>400</v>
      </c>
      <c r="E121" s="15">
        <v>400</v>
      </c>
      <c r="F121" s="15">
        <v>400</v>
      </c>
      <c r="G121" s="15">
        <v>400</v>
      </c>
      <c r="H121" s="23"/>
    </row>
    <row r="122" spans="1:8" x14ac:dyDescent="0.25">
      <c r="B122" s="14"/>
      <c r="C122" s="15"/>
      <c r="D122" s="15"/>
      <c r="E122" s="15"/>
      <c r="F122" s="15"/>
      <c r="G122" s="15"/>
      <c r="H122" s="23"/>
    </row>
    <row r="123" spans="1:8" x14ac:dyDescent="0.25">
      <c r="B123" s="14"/>
      <c r="C123" s="15"/>
      <c r="D123" s="15"/>
      <c r="E123" s="15"/>
      <c r="F123" s="15"/>
      <c r="G123" s="15"/>
      <c r="H123" s="23"/>
    </row>
    <row r="124" spans="1:8" x14ac:dyDescent="0.25">
      <c r="A124" s="5" t="s">
        <v>4</v>
      </c>
      <c r="B124" s="14" t="s">
        <v>87</v>
      </c>
      <c r="C124" s="15">
        <v>0</v>
      </c>
      <c r="D124" s="15">
        <f>SUM(D114:D123)</f>
        <v>2220</v>
      </c>
      <c r="E124" s="15">
        <f>SUM(E114:E123)</f>
        <v>2220</v>
      </c>
      <c r="F124" s="15">
        <f>SUM(F114:F123)</f>
        <v>2220</v>
      </c>
      <c r="G124" s="15">
        <f>SUM(G114:G123)</f>
        <v>1970</v>
      </c>
      <c r="H124" s="23"/>
    </row>
    <row r="125" spans="1:8" x14ac:dyDescent="0.25">
      <c r="A125" s="5" t="s">
        <v>4</v>
      </c>
      <c r="B125" s="14" t="s">
        <v>88</v>
      </c>
      <c r="C125" s="15" t="s">
        <v>4</v>
      </c>
      <c r="D125" s="15" t="s">
        <v>4</v>
      </c>
      <c r="E125" s="15" t="s">
        <v>4</v>
      </c>
      <c r="F125" s="15" t="s">
        <v>4</v>
      </c>
      <c r="G125" s="15" t="s">
        <v>4</v>
      </c>
      <c r="H125" s="23"/>
    </row>
    <row r="126" spans="1:8" x14ac:dyDescent="0.25">
      <c r="A126" s="5">
        <v>72</v>
      </c>
      <c r="B126" s="14" t="s">
        <v>309</v>
      </c>
      <c r="C126" s="15" t="s">
        <v>4</v>
      </c>
      <c r="D126" s="15">
        <v>1000</v>
      </c>
      <c r="E126" s="15">
        <v>1000</v>
      </c>
      <c r="F126" s="15">
        <v>1000</v>
      </c>
      <c r="G126" s="15">
        <v>1000</v>
      </c>
      <c r="H126" s="23"/>
    </row>
    <row r="127" spans="1:8" x14ac:dyDescent="0.25">
      <c r="B127" s="14"/>
      <c r="C127" s="15"/>
      <c r="D127" s="15"/>
      <c r="E127" s="15"/>
      <c r="F127" s="15"/>
      <c r="G127" s="15"/>
      <c r="H127" s="23"/>
    </row>
    <row r="128" spans="1:8" x14ac:dyDescent="0.25">
      <c r="B128" s="14"/>
      <c r="C128" s="15"/>
      <c r="D128" s="15"/>
      <c r="E128" s="15"/>
      <c r="F128" s="15"/>
      <c r="G128" s="15"/>
      <c r="H128" s="23"/>
    </row>
    <row r="129" spans="1:8" x14ac:dyDescent="0.25">
      <c r="A129" s="5" t="s">
        <v>4</v>
      </c>
      <c r="B129" s="14" t="s">
        <v>89</v>
      </c>
      <c r="C129" s="15">
        <v>0</v>
      </c>
      <c r="D129" s="15">
        <f>SUM(D126:D128)</f>
        <v>1000</v>
      </c>
      <c r="E129" s="15">
        <f>SUM(E126:E128)</f>
        <v>1000</v>
      </c>
      <c r="F129" s="15">
        <f>SUM(F126:F128)</f>
        <v>1000</v>
      </c>
      <c r="G129" s="15">
        <f>SUM(G126:G128)</f>
        <v>1000</v>
      </c>
      <c r="H129" s="23"/>
    </row>
    <row r="130" spans="1:8" x14ac:dyDescent="0.25">
      <c r="A130" s="5" t="s">
        <v>4</v>
      </c>
      <c r="B130" s="17" t="s">
        <v>90</v>
      </c>
      <c r="C130" s="18">
        <v>0</v>
      </c>
      <c r="D130" s="18">
        <f>D94+D107+D112+D124+D129</f>
        <v>185760</v>
      </c>
      <c r="E130" s="18">
        <f>E94+E107+E112+E124+E129</f>
        <v>154360</v>
      </c>
      <c r="F130" s="18">
        <f>F94+F107+F112+F124+F129</f>
        <v>120310</v>
      </c>
      <c r="G130" s="18">
        <f>G94+G107+G112+G124+G129</f>
        <v>101760</v>
      </c>
      <c r="H130" s="23"/>
    </row>
    <row r="131" spans="1:8" x14ac:dyDescent="0.25">
      <c r="A131" s="5" t="s">
        <v>4</v>
      </c>
      <c r="B131" s="14" t="s">
        <v>91</v>
      </c>
      <c r="C131" s="15" t="s">
        <v>4</v>
      </c>
      <c r="D131" s="15" t="s">
        <v>4</v>
      </c>
      <c r="E131" s="15" t="s">
        <v>4</v>
      </c>
      <c r="F131" s="15" t="s">
        <v>4</v>
      </c>
      <c r="G131" s="15" t="s">
        <v>4</v>
      </c>
      <c r="H131" s="23"/>
    </row>
    <row r="132" spans="1:8" x14ac:dyDescent="0.25">
      <c r="A132" s="5" t="s">
        <v>4</v>
      </c>
      <c r="B132" s="14" t="s">
        <v>92</v>
      </c>
      <c r="C132" s="15" t="s">
        <v>4</v>
      </c>
      <c r="D132" s="15" t="s">
        <v>4</v>
      </c>
      <c r="E132" s="15" t="s">
        <v>4</v>
      </c>
      <c r="F132" s="15" t="s">
        <v>4</v>
      </c>
      <c r="G132" s="15" t="s">
        <v>4</v>
      </c>
      <c r="H132" s="23"/>
    </row>
    <row r="133" spans="1:8" x14ac:dyDescent="0.25">
      <c r="A133" s="5">
        <v>73</v>
      </c>
      <c r="B133" s="14" t="s">
        <v>93</v>
      </c>
      <c r="C133" s="15" t="s">
        <v>4</v>
      </c>
      <c r="D133" s="15">
        <v>1000</v>
      </c>
      <c r="E133" s="15">
        <v>1000</v>
      </c>
      <c r="F133" s="15">
        <v>1000</v>
      </c>
      <c r="G133" s="15">
        <v>1000</v>
      </c>
      <c r="H133" s="23"/>
    </row>
    <row r="134" spans="1:8" x14ac:dyDescent="0.25">
      <c r="A134" s="5">
        <v>74</v>
      </c>
      <c r="B134" s="14" t="s">
        <v>94</v>
      </c>
      <c r="C134" s="15" t="s">
        <v>4</v>
      </c>
      <c r="D134" s="15">
        <v>400</v>
      </c>
      <c r="E134" s="15">
        <v>400</v>
      </c>
      <c r="F134" s="15">
        <v>400</v>
      </c>
      <c r="G134" s="15">
        <v>400</v>
      </c>
      <c r="H134" s="23"/>
    </row>
    <row r="135" spans="1:8" x14ac:dyDescent="0.25">
      <c r="A135" s="5">
        <v>75</v>
      </c>
      <c r="B135" s="14" t="s">
        <v>95</v>
      </c>
      <c r="C135" s="15" t="s">
        <v>4</v>
      </c>
      <c r="D135" s="15">
        <v>1500</v>
      </c>
      <c r="E135" s="15">
        <v>1500</v>
      </c>
      <c r="F135" s="15">
        <v>1500</v>
      </c>
      <c r="G135" s="15">
        <v>1500</v>
      </c>
      <c r="H135" s="23"/>
    </row>
    <row r="136" spans="1:8" x14ac:dyDescent="0.25">
      <c r="A136" s="5">
        <v>76</v>
      </c>
      <c r="B136" s="14" t="s">
        <v>96</v>
      </c>
      <c r="C136" s="15" t="s">
        <v>4</v>
      </c>
      <c r="D136" s="15">
        <v>50</v>
      </c>
      <c r="E136" s="15">
        <v>250</v>
      </c>
      <c r="F136" s="15">
        <v>250</v>
      </c>
      <c r="G136" s="15">
        <v>250</v>
      </c>
      <c r="H136" s="23"/>
    </row>
    <row r="137" spans="1:8" x14ac:dyDescent="0.25">
      <c r="A137" s="5">
        <v>77</v>
      </c>
      <c r="B137" s="14" t="s">
        <v>97</v>
      </c>
      <c r="C137" s="15" t="s">
        <v>4</v>
      </c>
      <c r="D137" s="15">
        <v>400</v>
      </c>
      <c r="E137" s="15">
        <v>400</v>
      </c>
      <c r="F137" s="15">
        <v>400</v>
      </c>
      <c r="G137" s="15">
        <v>400</v>
      </c>
      <c r="H137" s="23"/>
    </row>
    <row r="138" spans="1:8" x14ac:dyDescent="0.25">
      <c r="A138" s="5">
        <v>78</v>
      </c>
      <c r="B138" s="14" t="s">
        <v>98</v>
      </c>
      <c r="C138" s="15" t="s">
        <v>4</v>
      </c>
      <c r="D138" s="15">
        <v>600</v>
      </c>
      <c r="E138" s="15">
        <v>600</v>
      </c>
      <c r="F138" s="15">
        <v>600</v>
      </c>
      <c r="G138" s="15">
        <v>600</v>
      </c>
      <c r="H138" s="23"/>
    </row>
    <row r="139" spans="1:8" x14ac:dyDescent="0.25">
      <c r="A139" s="5">
        <v>79</v>
      </c>
      <c r="B139" s="14" t="s">
        <v>310</v>
      </c>
      <c r="C139" s="15" t="s">
        <v>4</v>
      </c>
      <c r="D139" s="15">
        <v>-450</v>
      </c>
      <c r="E139" s="15">
        <v>-450</v>
      </c>
      <c r="F139" s="15">
        <v>-450</v>
      </c>
      <c r="G139" s="15">
        <v>-450</v>
      </c>
      <c r="H139" s="23"/>
    </row>
    <row r="140" spans="1:8" x14ac:dyDescent="0.25">
      <c r="A140" s="5">
        <v>80</v>
      </c>
      <c r="B140" s="14" t="s">
        <v>99</v>
      </c>
      <c r="C140" s="15" t="s">
        <v>4</v>
      </c>
      <c r="D140" s="15">
        <v>-200</v>
      </c>
      <c r="E140" s="15">
        <v>-200</v>
      </c>
      <c r="F140" s="15">
        <v>-200</v>
      </c>
      <c r="G140" s="15">
        <v>-200</v>
      </c>
      <c r="H140" s="23"/>
    </row>
    <row r="141" spans="1:8" x14ac:dyDescent="0.25">
      <c r="A141" s="5">
        <v>81</v>
      </c>
      <c r="B141" s="14" t="s">
        <v>100</v>
      </c>
      <c r="C141" s="15" t="s">
        <v>4</v>
      </c>
      <c r="D141" s="15">
        <v>500</v>
      </c>
      <c r="E141" s="15">
        <v>500</v>
      </c>
      <c r="F141" s="15">
        <v>500</v>
      </c>
      <c r="G141" s="15">
        <v>500</v>
      </c>
      <c r="H141" s="23"/>
    </row>
    <row r="142" spans="1:8" x14ac:dyDescent="0.25">
      <c r="A142" s="5">
        <v>82</v>
      </c>
      <c r="B142" s="14" t="s">
        <v>101</v>
      </c>
      <c r="C142" s="15" t="s">
        <v>4</v>
      </c>
      <c r="D142" s="15">
        <v>7300</v>
      </c>
      <c r="E142" s="15">
        <v>7300</v>
      </c>
      <c r="F142" s="15">
        <v>7300</v>
      </c>
      <c r="G142" s="15">
        <v>7300</v>
      </c>
      <c r="H142" s="23"/>
    </row>
    <row r="143" spans="1:8" x14ac:dyDescent="0.25">
      <c r="A143" s="5">
        <v>83</v>
      </c>
      <c r="B143" s="14" t="s">
        <v>102</v>
      </c>
      <c r="C143" s="15" t="s">
        <v>4</v>
      </c>
      <c r="D143" s="15">
        <v>-11800</v>
      </c>
      <c r="E143" s="15">
        <v>-11800</v>
      </c>
      <c r="F143" s="15">
        <v>-11800</v>
      </c>
      <c r="G143" s="15">
        <v>-11800</v>
      </c>
      <c r="H143" s="23"/>
    </row>
    <row r="144" spans="1:8" x14ac:dyDescent="0.25">
      <c r="B144" s="14"/>
      <c r="C144" s="15"/>
      <c r="D144" s="15"/>
      <c r="E144" s="15"/>
      <c r="F144" s="15"/>
      <c r="G144" s="15"/>
      <c r="H144" s="23"/>
    </row>
    <row r="145" spans="1:8" x14ac:dyDescent="0.25">
      <c r="B145" s="14"/>
      <c r="C145" s="15"/>
      <c r="D145" s="15"/>
      <c r="E145" s="15"/>
      <c r="F145" s="15"/>
      <c r="G145" s="15"/>
      <c r="H145" s="23"/>
    </row>
    <row r="146" spans="1:8" x14ac:dyDescent="0.25">
      <c r="A146" s="5" t="s">
        <v>4</v>
      </c>
      <c r="B146" s="14" t="s">
        <v>103</v>
      </c>
      <c r="C146" s="15">
        <v>0</v>
      </c>
      <c r="D146" s="15">
        <f>SUM(D133:D145)</f>
        <v>-700</v>
      </c>
      <c r="E146" s="15">
        <f t="shared" ref="E146:G146" si="9">SUM(E133:E145)</f>
        <v>-500</v>
      </c>
      <c r="F146" s="15">
        <f t="shared" si="9"/>
        <v>-500</v>
      </c>
      <c r="G146" s="15">
        <f t="shared" si="9"/>
        <v>-500</v>
      </c>
      <c r="H146" s="23"/>
    </row>
    <row r="147" spans="1:8" x14ac:dyDescent="0.25">
      <c r="A147" s="5" t="s">
        <v>4</v>
      </c>
      <c r="B147" s="14" t="s">
        <v>104</v>
      </c>
      <c r="C147" s="15" t="s">
        <v>4</v>
      </c>
      <c r="D147" s="15" t="s">
        <v>4</v>
      </c>
      <c r="E147" s="15" t="s">
        <v>4</v>
      </c>
      <c r="F147" s="15" t="s">
        <v>4</v>
      </c>
      <c r="G147" s="15" t="s">
        <v>4</v>
      </c>
      <c r="H147" s="23"/>
    </row>
    <row r="148" spans="1:8" x14ac:dyDescent="0.25">
      <c r="A148" s="5">
        <v>84</v>
      </c>
      <c r="B148" s="14" t="s">
        <v>105</v>
      </c>
      <c r="C148" s="15" t="s">
        <v>4</v>
      </c>
      <c r="D148" s="15">
        <v>1000</v>
      </c>
      <c r="E148" s="15">
        <v>1000</v>
      </c>
      <c r="F148" s="15">
        <v>1000</v>
      </c>
      <c r="G148" s="15">
        <v>1000</v>
      </c>
      <c r="H148" s="23"/>
    </row>
    <row r="149" spans="1:8" x14ac:dyDescent="0.25">
      <c r="A149" s="5">
        <v>85</v>
      </c>
      <c r="B149" s="14" t="s">
        <v>106</v>
      </c>
      <c r="C149" s="15" t="s">
        <v>4</v>
      </c>
      <c r="D149" s="15">
        <v>-3300</v>
      </c>
      <c r="E149" s="15">
        <v>-7600</v>
      </c>
      <c r="F149" s="15">
        <v>-8500</v>
      </c>
      <c r="G149" s="15">
        <v>-8500</v>
      </c>
      <c r="H149" s="23"/>
    </row>
    <row r="150" spans="1:8" x14ac:dyDescent="0.25">
      <c r="A150" s="5">
        <v>86</v>
      </c>
      <c r="B150" s="14" t="s">
        <v>107</v>
      </c>
      <c r="C150" s="15" t="s">
        <v>4</v>
      </c>
      <c r="D150" s="15">
        <v>5000</v>
      </c>
      <c r="E150" s="15">
        <v>-25000</v>
      </c>
      <c r="F150" s="15">
        <v>-25000</v>
      </c>
      <c r="G150" s="15">
        <v>-25000</v>
      </c>
      <c r="H150" s="23"/>
    </row>
    <row r="151" spans="1:8" x14ac:dyDescent="0.25">
      <c r="A151" s="5">
        <v>87</v>
      </c>
      <c r="B151" s="14" t="s">
        <v>108</v>
      </c>
      <c r="C151" s="15" t="s">
        <v>4</v>
      </c>
      <c r="D151" s="15">
        <v>1200</v>
      </c>
      <c r="E151" s="15">
        <v>1500</v>
      </c>
      <c r="F151" s="15">
        <v>1500</v>
      </c>
      <c r="G151" s="15">
        <v>0</v>
      </c>
      <c r="H151" s="23"/>
    </row>
    <row r="152" spans="1:8" x14ac:dyDescent="0.25">
      <c r="A152" s="5">
        <v>88</v>
      </c>
      <c r="B152" s="14" t="s">
        <v>109</v>
      </c>
      <c r="C152" s="15" t="s">
        <v>4</v>
      </c>
      <c r="D152" s="15">
        <v>-1200</v>
      </c>
      <c r="E152" s="15">
        <v>-2300</v>
      </c>
      <c r="F152" s="15">
        <v>-2300</v>
      </c>
      <c r="G152" s="15">
        <v>-2300</v>
      </c>
      <c r="H152" s="23"/>
    </row>
    <row r="153" spans="1:8" x14ac:dyDescent="0.25">
      <c r="A153" s="5">
        <v>89</v>
      </c>
      <c r="B153" s="14" t="s">
        <v>311</v>
      </c>
      <c r="C153" s="15" t="s">
        <v>4</v>
      </c>
      <c r="D153" s="15">
        <v>-5000</v>
      </c>
      <c r="E153" s="15">
        <v>-5000</v>
      </c>
      <c r="F153" s="15">
        <v>-5000</v>
      </c>
      <c r="G153" s="15">
        <v>-5000</v>
      </c>
      <c r="H153" s="23"/>
    </row>
    <row r="154" spans="1:8" x14ac:dyDescent="0.25">
      <c r="A154" s="5">
        <v>90</v>
      </c>
      <c r="B154" s="14" t="s">
        <v>312</v>
      </c>
      <c r="C154" s="15" t="s">
        <v>4</v>
      </c>
      <c r="D154" s="15">
        <v>-4900</v>
      </c>
      <c r="E154" s="15">
        <v>-4900</v>
      </c>
      <c r="F154" s="15">
        <v>-4900</v>
      </c>
      <c r="G154" s="15">
        <v>-4900</v>
      </c>
      <c r="H154" s="23"/>
    </row>
    <row r="155" spans="1:8" x14ac:dyDescent="0.25">
      <c r="B155" s="14"/>
      <c r="C155" s="15"/>
      <c r="D155" s="15"/>
      <c r="E155" s="15"/>
      <c r="F155" s="15"/>
      <c r="G155" s="15"/>
      <c r="H155" s="23"/>
    </row>
    <row r="156" spans="1:8" x14ac:dyDescent="0.25">
      <c r="B156" s="14"/>
      <c r="C156" s="15"/>
      <c r="D156" s="15"/>
      <c r="E156" s="15"/>
      <c r="F156" s="15"/>
      <c r="G156" s="15"/>
      <c r="H156" s="23"/>
    </row>
    <row r="157" spans="1:8" x14ac:dyDescent="0.25">
      <c r="A157" s="5" t="s">
        <v>4</v>
      </c>
      <c r="B157" s="14" t="s">
        <v>110</v>
      </c>
      <c r="C157" s="15">
        <v>0</v>
      </c>
      <c r="D157" s="15">
        <f>SUM(D148:D156)</f>
        <v>-7200</v>
      </c>
      <c r="E157" s="15">
        <f>SUM(E148:E156)</f>
        <v>-42300</v>
      </c>
      <c r="F157" s="15">
        <f>SUM(F148:F156)</f>
        <v>-43200</v>
      </c>
      <c r="G157" s="15">
        <f>SUM(G148:G156)</f>
        <v>-44700</v>
      </c>
      <c r="H157" s="23"/>
    </row>
    <row r="158" spans="1:8" x14ac:dyDescent="0.25">
      <c r="A158" s="5" t="s">
        <v>4</v>
      </c>
      <c r="B158" s="14" t="s">
        <v>111</v>
      </c>
      <c r="C158" s="15" t="s">
        <v>4</v>
      </c>
      <c r="D158" s="15" t="s">
        <v>4</v>
      </c>
      <c r="E158" s="15" t="s">
        <v>4</v>
      </c>
      <c r="F158" s="15" t="s">
        <v>4</v>
      </c>
      <c r="G158" s="15" t="s">
        <v>4</v>
      </c>
      <c r="H158" s="23"/>
    </row>
    <row r="159" spans="1:8" x14ac:dyDescent="0.25">
      <c r="A159" s="5">
        <v>91</v>
      </c>
      <c r="B159" s="14" t="s">
        <v>313</v>
      </c>
      <c r="C159" s="15" t="s">
        <v>4</v>
      </c>
      <c r="D159" s="15">
        <v>0</v>
      </c>
      <c r="E159" s="15">
        <v>-300</v>
      </c>
      <c r="F159" s="15">
        <v>-300</v>
      </c>
      <c r="G159" s="15">
        <v>-300</v>
      </c>
      <c r="H159" s="23"/>
    </row>
    <row r="160" spans="1:8" x14ac:dyDescent="0.25">
      <c r="A160" s="5">
        <v>92</v>
      </c>
      <c r="B160" s="14" t="s">
        <v>314</v>
      </c>
      <c r="C160" s="15" t="s">
        <v>4</v>
      </c>
      <c r="D160" s="15">
        <v>-1700</v>
      </c>
      <c r="E160" s="15">
        <v>-1700</v>
      </c>
      <c r="F160" s="15">
        <v>-1700</v>
      </c>
      <c r="G160" s="15">
        <v>-1700</v>
      </c>
      <c r="H160" s="23"/>
    </row>
    <row r="161" spans="1:8" x14ac:dyDescent="0.25">
      <c r="A161" s="5">
        <v>93</v>
      </c>
      <c r="B161" s="14" t="s">
        <v>315</v>
      </c>
      <c r="C161" s="15" t="s">
        <v>4</v>
      </c>
      <c r="D161" s="15">
        <v>2100</v>
      </c>
      <c r="E161" s="15">
        <v>2100</v>
      </c>
      <c r="F161" s="15">
        <v>2100</v>
      </c>
      <c r="G161" s="15">
        <v>2100</v>
      </c>
      <c r="H161" s="23"/>
    </row>
    <row r="162" spans="1:8" x14ac:dyDescent="0.25">
      <c r="A162" s="5">
        <v>94</v>
      </c>
      <c r="B162" s="14" t="s">
        <v>112</v>
      </c>
      <c r="C162" s="15" t="s">
        <v>4</v>
      </c>
      <c r="D162" s="15">
        <v>1000</v>
      </c>
      <c r="E162" s="15">
        <v>1500</v>
      </c>
      <c r="F162" s="15">
        <v>2000</v>
      </c>
      <c r="G162" s="15">
        <v>2000</v>
      </c>
      <c r="H162" s="23"/>
    </row>
    <row r="163" spans="1:8" x14ac:dyDescent="0.25">
      <c r="A163" s="5">
        <v>95</v>
      </c>
      <c r="B163" s="14" t="s">
        <v>113</v>
      </c>
      <c r="C163" s="15" t="s">
        <v>4</v>
      </c>
      <c r="D163" s="15">
        <v>500</v>
      </c>
      <c r="E163" s="15">
        <v>1000</v>
      </c>
      <c r="F163" s="15">
        <v>1000</v>
      </c>
      <c r="G163" s="15">
        <v>1000</v>
      </c>
      <c r="H163" s="23"/>
    </row>
    <row r="164" spans="1:8" x14ac:dyDescent="0.25">
      <c r="A164" s="5">
        <v>96</v>
      </c>
      <c r="B164" s="14" t="s">
        <v>114</v>
      </c>
      <c r="C164" s="15" t="s">
        <v>4</v>
      </c>
      <c r="D164" s="15">
        <v>4000</v>
      </c>
      <c r="E164" s="15">
        <v>3000</v>
      </c>
      <c r="F164" s="15">
        <v>2000</v>
      </c>
      <c r="G164" s="15">
        <v>2000</v>
      </c>
      <c r="H164" s="23"/>
    </row>
    <row r="165" spans="1:8" x14ac:dyDescent="0.25">
      <c r="A165" s="5">
        <v>97</v>
      </c>
      <c r="B165" s="14" t="s">
        <v>115</v>
      </c>
      <c r="C165" s="15" t="s">
        <v>4</v>
      </c>
      <c r="D165" s="15">
        <v>0</v>
      </c>
      <c r="E165" s="15">
        <v>-1300</v>
      </c>
      <c r="F165" s="15">
        <v>-2900</v>
      </c>
      <c r="G165" s="15">
        <v>-2900</v>
      </c>
      <c r="H165" s="23"/>
    </row>
    <row r="166" spans="1:8" x14ac:dyDescent="0.25">
      <c r="A166" s="5">
        <v>98</v>
      </c>
      <c r="B166" s="14" t="s">
        <v>116</v>
      </c>
      <c r="C166" s="15" t="s">
        <v>4</v>
      </c>
      <c r="D166" s="15">
        <v>5900</v>
      </c>
      <c r="E166" s="15">
        <v>5900</v>
      </c>
      <c r="F166" s="15">
        <v>5900</v>
      </c>
      <c r="G166" s="15">
        <v>5900</v>
      </c>
      <c r="H166" s="23"/>
    </row>
    <row r="167" spans="1:8" x14ac:dyDescent="0.25">
      <c r="A167" s="5">
        <v>99</v>
      </c>
      <c r="B167" s="14" t="s">
        <v>117</v>
      </c>
      <c r="C167" s="15" t="s">
        <v>4</v>
      </c>
      <c r="D167" s="15">
        <v>1500</v>
      </c>
      <c r="E167" s="15">
        <v>500</v>
      </c>
      <c r="F167" s="15">
        <v>0</v>
      </c>
      <c r="G167" s="15">
        <v>0</v>
      </c>
      <c r="H167" s="23"/>
    </row>
    <row r="168" spans="1:8" x14ac:dyDescent="0.25">
      <c r="A168" s="5">
        <v>100</v>
      </c>
      <c r="B168" s="14" t="s">
        <v>316</v>
      </c>
      <c r="C168" s="15" t="s">
        <v>4</v>
      </c>
      <c r="D168" s="15">
        <v>-9000</v>
      </c>
      <c r="E168" s="15">
        <v>-9000</v>
      </c>
      <c r="F168" s="15">
        <v>-9000</v>
      </c>
      <c r="G168" s="15">
        <v>-9000</v>
      </c>
      <c r="H168" s="23"/>
    </row>
    <row r="169" spans="1:8" x14ac:dyDescent="0.25">
      <c r="A169" s="5">
        <v>101</v>
      </c>
      <c r="B169" s="14" t="s">
        <v>118</v>
      </c>
      <c r="C169" s="15" t="s">
        <v>4</v>
      </c>
      <c r="D169" s="15">
        <v>3800</v>
      </c>
      <c r="E169" s="15">
        <v>3800</v>
      </c>
      <c r="F169" s="15">
        <v>3800</v>
      </c>
      <c r="G169" s="15">
        <v>3800</v>
      </c>
      <c r="H169" s="23"/>
    </row>
    <row r="170" spans="1:8" x14ac:dyDescent="0.25">
      <c r="B170" s="14"/>
      <c r="C170" s="15"/>
      <c r="D170" s="15"/>
      <c r="E170" s="15"/>
      <c r="F170" s="15"/>
      <c r="G170" s="15"/>
      <c r="H170" s="23"/>
    </row>
    <row r="171" spans="1:8" x14ac:dyDescent="0.25">
      <c r="B171" s="14"/>
      <c r="C171" s="15"/>
      <c r="D171" s="15"/>
      <c r="E171" s="15"/>
      <c r="F171" s="15"/>
      <c r="G171" s="15"/>
      <c r="H171" s="23"/>
    </row>
    <row r="172" spans="1:8" x14ac:dyDescent="0.25">
      <c r="A172" s="5" t="s">
        <v>4</v>
      </c>
      <c r="B172" s="14" t="s">
        <v>119</v>
      </c>
      <c r="C172" s="15">
        <v>0</v>
      </c>
      <c r="D172" s="15">
        <f>SUM(D159:D171)</f>
        <v>8100</v>
      </c>
      <c r="E172" s="15">
        <f>SUM(E159:E171)</f>
        <v>5500</v>
      </c>
      <c r="F172" s="15">
        <f>SUM(F159:F171)</f>
        <v>2900</v>
      </c>
      <c r="G172" s="15">
        <f>SUM(G159:G171)</f>
        <v>2900</v>
      </c>
      <c r="H172" s="23"/>
    </row>
    <row r="173" spans="1:8" x14ac:dyDescent="0.25">
      <c r="A173" s="5" t="s">
        <v>4</v>
      </c>
      <c r="B173" s="14" t="s">
        <v>120</v>
      </c>
      <c r="C173" s="15" t="s">
        <v>4</v>
      </c>
      <c r="D173" s="15" t="s">
        <v>4</v>
      </c>
      <c r="E173" s="15" t="s">
        <v>4</v>
      </c>
      <c r="F173" s="15" t="s">
        <v>4</v>
      </c>
      <c r="G173" s="15" t="s">
        <v>4</v>
      </c>
      <c r="H173" s="23"/>
    </row>
    <row r="174" spans="1:8" x14ac:dyDescent="0.25">
      <c r="A174" s="5">
        <v>102</v>
      </c>
      <c r="B174" s="14" t="s">
        <v>121</v>
      </c>
      <c r="C174" s="15" t="s">
        <v>4</v>
      </c>
      <c r="D174" s="15">
        <v>700</v>
      </c>
      <c r="E174" s="15">
        <v>220</v>
      </c>
      <c r="F174" s="15">
        <v>220</v>
      </c>
      <c r="G174" s="15">
        <v>220</v>
      </c>
      <c r="H174" s="23"/>
    </row>
    <row r="175" spans="1:8" x14ac:dyDescent="0.25">
      <c r="A175" s="5">
        <v>103</v>
      </c>
      <c r="B175" s="14" t="s">
        <v>317</v>
      </c>
      <c r="C175" s="15" t="s">
        <v>4</v>
      </c>
      <c r="D175" s="15">
        <v>-850</v>
      </c>
      <c r="E175" s="15">
        <v>-850</v>
      </c>
      <c r="F175" s="15">
        <v>-850</v>
      </c>
      <c r="G175" s="15">
        <v>-850</v>
      </c>
      <c r="H175" s="23"/>
    </row>
    <row r="176" spans="1:8" x14ac:dyDescent="0.25">
      <c r="B176" s="14"/>
      <c r="C176" s="15"/>
      <c r="D176" s="15"/>
      <c r="E176" s="15"/>
      <c r="F176" s="15"/>
      <c r="G176" s="15"/>
      <c r="H176" s="23"/>
    </row>
    <row r="177" spans="1:8" x14ac:dyDescent="0.25">
      <c r="B177" s="14"/>
      <c r="C177" s="15"/>
      <c r="D177" s="15"/>
      <c r="E177" s="15"/>
      <c r="F177" s="15"/>
      <c r="G177" s="15"/>
      <c r="H177" s="23"/>
    </row>
    <row r="178" spans="1:8" x14ac:dyDescent="0.25">
      <c r="A178" s="5" t="s">
        <v>4</v>
      </c>
      <c r="B178" s="14" t="s">
        <v>122</v>
      </c>
      <c r="C178" s="15">
        <v>0</v>
      </c>
      <c r="D178" s="15">
        <f>SUM(D174:D177)</f>
        <v>-150</v>
      </c>
      <c r="E178" s="15">
        <f t="shared" ref="E178:G178" si="10">SUM(E174:E177)</f>
        <v>-630</v>
      </c>
      <c r="F178" s="15">
        <f t="shared" si="10"/>
        <v>-630</v>
      </c>
      <c r="G178" s="15">
        <f t="shared" si="10"/>
        <v>-630</v>
      </c>
      <c r="H178" s="23"/>
    </row>
    <row r="179" spans="1:8" x14ac:dyDescent="0.25">
      <c r="A179" s="5" t="s">
        <v>4</v>
      </c>
      <c r="B179" s="14" t="s">
        <v>123</v>
      </c>
      <c r="C179" s="15" t="s">
        <v>4</v>
      </c>
      <c r="D179" s="15" t="s">
        <v>4</v>
      </c>
      <c r="E179" s="15" t="s">
        <v>4</v>
      </c>
      <c r="F179" s="15" t="s">
        <v>4</v>
      </c>
      <c r="G179" s="15" t="s">
        <v>4</v>
      </c>
      <c r="H179" s="23"/>
    </row>
    <row r="180" spans="1:8" x14ac:dyDescent="0.25">
      <c r="A180" s="5">
        <v>104</v>
      </c>
      <c r="B180" s="14" t="s">
        <v>124</v>
      </c>
      <c r="C180" s="15" t="s">
        <v>4</v>
      </c>
      <c r="D180" s="15">
        <v>600</v>
      </c>
      <c r="E180" s="15">
        <v>600</v>
      </c>
      <c r="F180" s="15">
        <v>600</v>
      </c>
      <c r="G180" s="15">
        <v>600</v>
      </c>
      <c r="H180" s="23"/>
    </row>
    <row r="181" spans="1:8" x14ac:dyDescent="0.25">
      <c r="A181" s="5">
        <v>105</v>
      </c>
      <c r="B181" s="14" t="s">
        <v>318</v>
      </c>
      <c r="C181" s="15" t="s">
        <v>4</v>
      </c>
      <c r="D181" s="15">
        <v>-160</v>
      </c>
      <c r="E181" s="15">
        <v>-160</v>
      </c>
      <c r="F181" s="15">
        <v>-160</v>
      </c>
      <c r="G181" s="15">
        <v>-160</v>
      </c>
      <c r="H181" s="23"/>
    </row>
    <row r="182" spans="1:8" x14ac:dyDescent="0.25">
      <c r="A182" s="5">
        <v>106</v>
      </c>
      <c r="B182" s="14" t="s">
        <v>319</v>
      </c>
      <c r="C182" s="15" t="s">
        <v>4</v>
      </c>
      <c r="D182" s="15">
        <v>-290</v>
      </c>
      <c r="E182" s="15">
        <v>-290</v>
      </c>
      <c r="F182" s="15">
        <v>-290</v>
      </c>
      <c r="G182" s="15">
        <v>-290</v>
      </c>
      <c r="H182" s="23"/>
    </row>
    <row r="183" spans="1:8" x14ac:dyDescent="0.25">
      <c r="B183" s="14"/>
      <c r="C183" s="15"/>
      <c r="D183" s="15"/>
      <c r="E183" s="15"/>
      <c r="F183" s="15"/>
      <c r="G183" s="15"/>
      <c r="H183" s="23"/>
    </row>
    <row r="184" spans="1:8" x14ac:dyDescent="0.25">
      <c r="B184" s="14"/>
      <c r="C184" s="15"/>
      <c r="D184" s="15"/>
      <c r="E184" s="15"/>
      <c r="F184" s="15"/>
      <c r="G184" s="15"/>
      <c r="H184" s="23"/>
    </row>
    <row r="185" spans="1:8" x14ac:dyDescent="0.25">
      <c r="A185" s="5" t="s">
        <v>4</v>
      </c>
      <c r="B185" s="14" t="s">
        <v>125</v>
      </c>
      <c r="C185" s="15">
        <v>0</v>
      </c>
      <c r="D185" s="15">
        <f>SUM(D180:D184)</f>
        <v>150</v>
      </c>
      <c r="E185" s="15">
        <f>SUM(E180:E184)</f>
        <v>150</v>
      </c>
      <c r="F185" s="15">
        <f>SUM(F180:F184)</f>
        <v>150</v>
      </c>
      <c r="G185" s="15">
        <f>SUM(G180:G184)</f>
        <v>150</v>
      </c>
      <c r="H185" s="23"/>
    </row>
    <row r="186" spans="1:8" x14ac:dyDescent="0.25">
      <c r="A186" s="5" t="s">
        <v>4</v>
      </c>
      <c r="B186" s="14" t="s">
        <v>126</v>
      </c>
      <c r="C186" s="15" t="s">
        <v>4</v>
      </c>
      <c r="D186" s="15" t="s">
        <v>4</v>
      </c>
      <c r="E186" s="15" t="s">
        <v>4</v>
      </c>
      <c r="F186" s="15" t="s">
        <v>4</v>
      </c>
      <c r="G186" s="15" t="s">
        <v>4</v>
      </c>
      <c r="H186" s="23"/>
    </row>
    <row r="187" spans="1:8" x14ac:dyDescent="0.25">
      <c r="A187" s="5">
        <v>107</v>
      </c>
      <c r="B187" s="14" t="s">
        <v>320</v>
      </c>
      <c r="C187" s="15" t="s">
        <v>4</v>
      </c>
      <c r="D187" s="15">
        <v>-250</v>
      </c>
      <c r="E187" s="15">
        <v>-250</v>
      </c>
      <c r="F187" s="15">
        <v>-250</v>
      </c>
      <c r="G187" s="15">
        <v>-250</v>
      </c>
      <c r="H187" s="23"/>
    </row>
    <row r="188" spans="1:8" x14ac:dyDescent="0.25">
      <c r="B188" s="14"/>
      <c r="C188" s="15"/>
      <c r="D188" s="15"/>
      <c r="E188" s="15"/>
      <c r="F188" s="15"/>
      <c r="G188" s="15"/>
      <c r="H188" s="23"/>
    </row>
    <row r="189" spans="1:8" x14ac:dyDescent="0.25">
      <c r="B189" s="14"/>
      <c r="C189" s="15"/>
      <c r="D189" s="15"/>
      <c r="E189" s="15"/>
      <c r="F189" s="15"/>
      <c r="G189" s="15"/>
      <c r="H189" s="23"/>
    </row>
    <row r="190" spans="1:8" x14ac:dyDescent="0.25">
      <c r="A190" s="5" t="s">
        <v>4</v>
      </c>
      <c r="B190" s="14" t="s">
        <v>127</v>
      </c>
      <c r="C190" s="15">
        <v>0</v>
      </c>
      <c r="D190" s="15">
        <f>SUM(D187:D189)</f>
        <v>-250</v>
      </c>
      <c r="E190" s="15">
        <f>SUM(E187:E189)</f>
        <v>-250</v>
      </c>
      <c r="F190" s="15">
        <f>SUM(F187:F189)</f>
        <v>-250</v>
      </c>
      <c r="G190" s="15">
        <f>SUM(G187:G189)</f>
        <v>-250</v>
      </c>
      <c r="H190" s="23"/>
    </row>
    <row r="191" spans="1:8" x14ac:dyDescent="0.25">
      <c r="A191" s="5" t="s">
        <v>4</v>
      </c>
      <c r="B191" s="14" t="s">
        <v>128</v>
      </c>
      <c r="C191" s="15" t="s">
        <v>4</v>
      </c>
      <c r="D191" s="15" t="s">
        <v>4</v>
      </c>
      <c r="E191" s="15" t="s">
        <v>4</v>
      </c>
      <c r="F191" s="15" t="s">
        <v>4</v>
      </c>
      <c r="G191" s="15" t="s">
        <v>4</v>
      </c>
      <c r="H191" s="23"/>
    </row>
    <row r="192" spans="1:8" x14ac:dyDescent="0.25">
      <c r="A192" s="5">
        <v>108</v>
      </c>
      <c r="B192" s="14" t="s">
        <v>129</v>
      </c>
      <c r="C192" s="15" t="s">
        <v>4</v>
      </c>
      <c r="D192" s="15">
        <v>2400</v>
      </c>
      <c r="E192" s="15">
        <v>2400</v>
      </c>
      <c r="F192" s="15">
        <v>2400</v>
      </c>
      <c r="G192" s="15">
        <v>2400</v>
      </c>
      <c r="H192" s="23"/>
    </row>
    <row r="193" spans="1:8" x14ac:dyDescent="0.25">
      <c r="A193" s="5">
        <v>109</v>
      </c>
      <c r="B193" s="14" t="s">
        <v>321</v>
      </c>
      <c r="C193" s="15" t="s">
        <v>4</v>
      </c>
      <c r="D193" s="15">
        <v>-400</v>
      </c>
      <c r="E193" s="15">
        <v>-400</v>
      </c>
      <c r="F193" s="15">
        <v>-400</v>
      </c>
      <c r="G193" s="15">
        <v>-400</v>
      </c>
      <c r="H193" s="23"/>
    </row>
    <row r="194" spans="1:8" x14ac:dyDescent="0.25">
      <c r="B194" s="14"/>
      <c r="C194" s="15"/>
      <c r="D194" s="15"/>
      <c r="E194" s="15"/>
      <c r="F194" s="15"/>
      <c r="G194" s="15"/>
      <c r="H194" s="23"/>
    </row>
    <row r="195" spans="1:8" x14ac:dyDescent="0.25">
      <c r="B195" s="14"/>
      <c r="C195" s="15"/>
      <c r="D195" s="15"/>
      <c r="E195" s="15"/>
      <c r="F195" s="15"/>
      <c r="G195" s="15"/>
      <c r="H195" s="23"/>
    </row>
    <row r="196" spans="1:8" x14ac:dyDescent="0.25">
      <c r="A196" s="5" t="s">
        <v>4</v>
      </c>
      <c r="B196" s="14" t="s">
        <v>130</v>
      </c>
      <c r="C196" s="15">
        <v>0</v>
      </c>
      <c r="D196" s="15">
        <f>SUM(D192:D195)</f>
        <v>2000</v>
      </c>
      <c r="E196" s="15">
        <f>SUM(E192:E195)</f>
        <v>2000</v>
      </c>
      <c r="F196" s="15">
        <f>SUM(F192:F195)</f>
        <v>2000</v>
      </c>
      <c r="G196" s="15">
        <f>SUM(G192:G195)</f>
        <v>2000</v>
      </c>
      <c r="H196" s="23"/>
    </row>
    <row r="197" spans="1:8" x14ac:dyDescent="0.25">
      <c r="A197" s="5" t="s">
        <v>4</v>
      </c>
      <c r="B197" s="14" t="s">
        <v>131</v>
      </c>
      <c r="C197" s="15" t="s">
        <v>4</v>
      </c>
      <c r="D197" s="15" t="s">
        <v>4</v>
      </c>
      <c r="E197" s="15" t="s">
        <v>4</v>
      </c>
      <c r="F197" s="15" t="s">
        <v>4</v>
      </c>
      <c r="G197" s="15" t="s">
        <v>4</v>
      </c>
      <c r="H197" s="23"/>
    </row>
    <row r="198" spans="1:8" x14ac:dyDescent="0.25">
      <c r="A198" s="5">
        <v>110</v>
      </c>
      <c r="B198" s="14" t="s">
        <v>132</v>
      </c>
      <c r="C198" s="15" t="s">
        <v>4</v>
      </c>
      <c r="D198" s="15">
        <v>370</v>
      </c>
      <c r="E198" s="15">
        <v>370</v>
      </c>
      <c r="F198" s="15">
        <v>370</v>
      </c>
      <c r="G198" s="15">
        <v>370</v>
      </c>
      <c r="H198" s="23"/>
    </row>
    <row r="199" spans="1:8" x14ac:dyDescent="0.25">
      <c r="A199" s="5">
        <v>111</v>
      </c>
      <c r="B199" s="14" t="s">
        <v>133</v>
      </c>
      <c r="C199" s="15" t="s">
        <v>4</v>
      </c>
      <c r="D199" s="15">
        <v>-500</v>
      </c>
      <c r="E199" s="15">
        <v>-500</v>
      </c>
      <c r="F199" s="15">
        <v>0</v>
      </c>
      <c r="G199" s="15">
        <v>-500</v>
      </c>
      <c r="H199" s="23"/>
    </row>
    <row r="200" spans="1:8" x14ac:dyDescent="0.25">
      <c r="A200" s="5">
        <v>112</v>
      </c>
      <c r="B200" s="14" t="s">
        <v>134</v>
      </c>
      <c r="C200" s="15" t="s">
        <v>4</v>
      </c>
      <c r="D200" s="15">
        <v>930</v>
      </c>
      <c r="E200" s="15">
        <v>930</v>
      </c>
      <c r="F200" s="15">
        <v>930</v>
      </c>
      <c r="G200" s="15">
        <v>930</v>
      </c>
      <c r="H200" s="23"/>
    </row>
    <row r="201" spans="1:8" x14ac:dyDescent="0.25">
      <c r="A201" s="5">
        <v>113</v>
      </c>
      <c r="B201" s="14" t="s">
        <v>135</v>
      </c>
      <c r="C201" s="15" t="s">
        <v>4</v>
      </c>
      <c r="D201" s="15">
        <v>650</v>
      </c>
      <c r="E201" s="15">
        <v>650</v>
      </c>
      <c r="F201" s="15">
        <v>650</v>
      </c>
      <c r="G201" s="15">
        <v>650</v>
      </c>
      <c r="H201" s="23"/>
    </row>
    <row r="202" spans="1:8" x14ac:dyDescent="0.25">
      <c r="A202" s="5">
        <v>114</v>
      </c>
      <c r="B202" s="14" t="s">
        <v>136</v>
      </c>
      <c r="C202" s="15" t="s">
        <v>4</v>
      </c>
      <c r="D202" s="15">
        <v>0</v>
      </c>
      <c r="E202" s="15">
        <v>-1800</v>
      </c>
      <c r="F202" s="15">
        <v>-1800</v>
      </c>
      <c r="G202" s="15">
        <v>-1800</v>
      </c>
      <c r="H202" s="23"/>
    </row>
    <row r="203" spans="1:8" x14ac:dyDescent="0.25">
      <c r="A203" s="5">
        <v>115</v>
      </c>
      <c r="B203" s="14" t="s">
        <v>322</v>
      </c>
      <c r="C203" s="15" t="s">
        <v>4</v>
      </c>
      <c r="D203" s="15">
        <v>-350</v>
      </c>
      <c r="E203" s="15">
        <v>-350</v>
      </c>
      <c r="F203" s="15">
        <v>-350</v>
      </c>
      <c r="G203" s="15">
        <v>-350</v>
      </c>
      <c r="H203" s="23"/>
    </row>
    <row r="204" spans="1:8" x14ac:dyDescent="0.25">
      <c r="B204" s="14"/>
      <c r="C204" s="15"/>
      <c r="D204" s="15"/>
      <c r="E204" s="15"/>
      <c r="F204" s="15"/>
      <c r="G204" s="15"/>
      <c r="H204" s="23"/>
    </row>
    <row r="205" spans="1:8" x14ac:dyDescent="0.25">
      <c r="B205" s="14"/>
      <c r="C205" s="15"/>
      <c r="D205" s="15"/>
      <c r="E205" s="15"/>
      <c r="F205" s="15"/>
      <c r="G205" s="15"/>
      <c r="H205" s="23"/>
    </row>
    <row r="206" spans="1:8" x14ac:dyDescent="0.25">
      <c r="A206" s="5" t="s">
        <v>4</v>
      </c>
      <c r="B206" s="14" t="s">
        <v>137</v>
      </c>
      <c r="C206" s="15">
        <v>0</v>
      </c>
      <c r="D206" s="15">
        <f>SUM(D198:D205)</f>
        <v>1100</v>
      </c>
      <c r="E206" s="15">
        <f>SUM(E198:E205)</f>
        <v>-700</v>
      </c>
      <c r="F206" s="15">
        <f>SUM(F198:F205)</f>
        <v>-200</v>
      </c>
      <c r="G206" s="15">
        <f>SUM(G198:G205)</f>
        <v>-700</v>
      </c>
      <c r="H206" s="23"/>
    </row>
    <row r="207" spans="1:8" x14ac:dyDescent="0.25">
      <c r="A207" s="5" t="s">
        <v>4</v>
      </c>
      <c r="B207" s="14" t="s">
        <v>138</v>
      </c>
      <c r="C207" s="15" t="s">
        <v>4</v>
      </c>
      <c r="D207" s="15" t="s">
        <v>4</v>
      </c>
      <c r="E207" s="15" t="s">
        <v>4</v>
      </c>
      <c r="F207" s="15" t="s">
        <v>4</v>
      </c>
      <c r="G207" s="15" t="s">
        <v>4</v>
      </c>
      <c r="H207" s="23"/>
    </row>
    <row r="208" spans="1:8" x14ac:dyDescent="0.25">
      <c r="A208" s="5">
        <v>116</v>
      </c>
      <c r="B208" s="14" t="s">
        <v>139</v>
      </c>
      <c r="C208" s="15" t="s">
        <v>4</v>
      </c>
      <c r="D208" s="15">
        <v>1700</v>
      </c>
      <c r="E208" s="15">
        <v>3700</v>
      </c>
      <c r="F208" s="15">
        <v>3700</v>
      </c>
      <c r="G208" s="15">
        <v>3700</v>
      </c>
      <c r="H208" s="23"/>
    </row>
    <row r="209" spans="1:8" x14ac:dyDescent="0.25">
      <c r="A209" s="5">
        <v>117</v>
      </c>
      <c r="B209" s="14" t="s">
        <v>323</v>
      </c>
      <c r="C209" s="15" t="s">
        <v>4</v>
      </c>
      <c r="D209" s="15">
        <v>-400</v>
      </c>
      <c r="E209" s="15">
        <v>-400</v>
      </c>
      <c r="F209" s="15">
        <v>-400</v>
      </c>
      <c r="G209" s="15">
        <v>-400</v>
      </c>
      <c r="H209" s="23"/>
    </row>
    <row r="210" spans="1:8" x14ac:dyDescent="0.25">
      <c r="B210" s="14"/>
      <c r="C210" s="15"/>
      <c r="D210" s="15"/>
      <c r="E210" s="15"/>
      <c r="F210" s="15"/>
      <c r="G210" s="15"/>
      <c r="H210" s="23"/>
    </row>
    <row r="211" spans="1:8" x14ac:dyDescent="0.25">
      <c r="B211" s="14"/>
      <c r="C211" s="15"/>
      <c r="D211" s="15"/>
      <c r="E211" s="15"/>
      <c r="F211" s="15"/>
      <c r="G211" s="15"/>
      <c r="H211" s="23"/>
    </row>
    <row r="212" spans="1:8" x14ac:dyDescent="0.25">
      <c r="A212" s="5" t="s">
        <v>4</v>
      </c>
      <c r="B212" s="14" t="s">
        <v>140</v>
      </c>
      <c r="C212" s="15">
        <v>0</v>
      </c>
      <c r="D212" s="15">
        <f>SUM(D208:D211)</f>
        <v>1300</v>
      </c>
      <c r="E212" s="15">
        <f>SUM(E208:E211)</f>
        <v>3300</v>
      </c>
      <c r="F212" s="15">
        <f>SUM(F208:F211)</f>
        <v>3300</v>
      </c>
      <c r="G212" s="15">
        <f>SUM(G208:G211)</f>
        <v>3300</v>
      </c>
      <c r="H212" s="23"/>
    </row>
    <row r="213" spans="1:8" x14ac:dyDescent="0.25">
      <c r="A213" s="5" t="s">
        <v>4</v>
      </c>
      <c r="B213" s="14" t="s">
        <v>141</v>
      </c>
      <c r="C213" s="15" t="s">
        <v>4</v>
      </c>
      <c r="D213" s="15" t="s">
        <v>4</v>
      </c>
      <c r="E213" s="15" t="s">
        <v>4</v>
      </c>
      <c r="F213" s="15" t="s">
        <v>4</v>
      </c>
      <c r="G213" s="15" t="s">
        <v>4</v>
      </c>
      <c r="H213" s="23"/>
    </row>
    <row r="214" spans="1:8" x14ac:dyDescent="0.25">
      <c r="A214" s="5">
        <v>118</v>
      </c>
      <c r="B214" s="14" t="s">
        <v>324</v>
      </c>
      <c r="C214" s="15" t="s">
        <v>4</v>
      </c>
      <c r="D214" s="15">
        <v>-3000</v>
      </c>
      <c r="E214" s="15">
        <v>-3000</v>
      </c>
      <c r="F214" s="15">
        <v>-3000</v>
      </c>
      <c r="G214" s="15">
        <v>-3000</v>
      </c>
      <c r="H214" s="23"/>
    </row>
    <row r="215" spans="1:8" x14ac:dyDescent="0.25">
      <c r="A215" s="5">
        <v>119</v>
      </c>
      <c r="B215" s="14" t="s">
        <v>325</v>
      </c>
      <c r="C215" s="15" t="s">
        <v>4</v>
      </c>
      <c r="D215" s="15">
        <v>-500</v>
      </c>
      <c r="E215" s="15">
        <v>-500</v>
      </c>
      <c r="F215" s="15">
        <v>-500</v>
      </c>
      <c r="G215" s="15">
        <v>-500</v>
      </c>
      <c r="H215" s="23"/>
    </row>
    <row r="216" spans="1:8" x14ac:dyDescent="0.25">
      <c r="B216" s="14"/>
      <c r="C216" s="15"/>
      <c r="D216" s="15"/>
      <c r="E216" s="15"/>
      <c r="F216" s="15"/>
      <c r="G216" s="15"/>
      <c r="H216" s="23"/>
    </row>
    <row r="217" spans="1:8" x14ac:dyDescent="0.25">
      <c r="B217" s="14"/>
      <c r="C217" s="15"/>
      <c r="D217" s="15"/>
      <c r="E217" s="15"/>
      <c r="F217" s="15"/>
      <c r="G217" s="15"/>
      <c r="H217" s="23"/>
    </row>
    <row r="218" spans="1:8" x14ac:dyDescent="0.25">
      <c r="A218" s="5" t="s">
        <v>4</v>
      </c>
      <c r="B218" s="14" t="s">
        <v>142</v>
      </c>
      <c r="C218" s="15">
        <v>0</v>
      </c>
      <c r="D218" s="15">
        <f>SUM(D214:D217)</f>
        <v>-3500</v>
      </c>
      <c r="E218" s="15">
        <f>SUM(E214:E217)</f>
        <v>-3500</v>
      </c>
      <c r="F218" s="15">
        <f>SUM(F214:F217)</f>
        <v>-3500</v>
      </c>
      <c r="G218" s="15">
        <f>SUM(G214:G217)</f>
        <v>-3500</v>
      </c>
      <c r="H218" s="23"/>
    </row>
    <row r="219" spans="1:8" x14ac:dyDescent="0.25">
      <c r="A219" s="5" t="s">
        <v>4</v>
      </c>
      <c r="B219" s="14" t="s">
        <v>376</v>
      </c>
      <c r="C219" s="3" t="s">
        <v>4</v>
      </c>
      <c r="D219" s="3" t="s">
        <v>4</v>
      </c>
      <c r="E219" s="3" t="s">
        <v>4</v>
      </c>
      <c r="F219" s="3" t="s">
        <v>4</v>
      </c>
      <c r="G219" s="3" t="s">
        <v>4</v>
      </c>
    </row>
    <row r="220" spans="1:8" x14ac:dyDescent="0.25">
      <c r="A220" s="5">
        <v>0</v>
      </c>
      <c r="B220" s="14" t="s">
        <v>377</v>
      </c>
      <c r="C220" s="15" t="s">
        <v>4</v>
      </c>
      <c r="D220" s="15">
        <v>0</v>
      </c>
      <c r="E220" s="15">
        <v>0</v>
      </c>
      <c r="F220" s="15">
        <v>0</v>
      </c>
      <c r="G220" s="15">
        <v>0</v>
      </c>
    </row>
    <row r="221" spans="1:8" x14ac:dyDescent="0.25">
      <c r="B221" s="14"/>
      <c r="C221" s="15"/>
      <c r="D221" s="15"/>
      <c r="E221" s="15"/>
      <c r="F221" s="15"/>
      <c r="G221" s="15"/>
      <c r="H221" s="23"/>
    </row>
    <row r="222" spans="1:8" x14ac:dyDescent="0.25">
      <c r="B222" s="14"/>
      <c r="C222" s="15"/>
      <c r="D222" s="15"/>
      <c r="E222" s="15"/>
      <c r="F222" s="15"/>
      <c r="G222" s="15"/>
      <c r="H222" s="23"/>
    </row>
    <row r="223" spans="1:8" x14ac:dyDescent="0.25">
      <c r="A223" s="5" t="s">
        <v>4</v>
      </c>
      <c r="B223" s="14" t="s">
        <v>378</v>
      </c>
      <c r="C223" s="15">
        <v>0</v>
      </c>
      <c r="D223" s="15">
        <f>SUM(D220:D222)</f>
        <v>0</v>
      </c>
      <c r="E223" s="15">
        <f>SUM(E220:E222)</f>
        <v>0</v>
      </c>
      <c r="F223" s="15">
        <f>SUM(F220:F222)</f>
        <v>0</v>
      </c>
      <c r="G223" s="15">
        <f>SUM(G220:G222)</f>
        <v>0</v>
      </c>
    </row>
    <row r="224" spans="1:8" x14ac:dyDescent="0.25">
      <c r="A224" s="5" t="s">
        <v>4</v>
      </c>
      <c r="B224" s="14" t="s">
        <v>143</v>
      </c>
      <c r="C224" s="15" t="s">
        <v>4</v>
      </c>
      <c r="D224" s="15" t="s">
        <v>4</v>
      </c>
      <c r="E224" s="15" t="s">
        <v>4</v>
      </c>
      <c r="F224" s="15" t="s">
        <v>4</v>
      </c>
      <c r="G224" s="15" t="s">
        <v>4</v>
      </c>
      <c r="H224" s="23"/>
    </row>
    <row r="225" spans="1:8" x14ac:dyDescent="0.25">
      <c r="A225" s="5">
        <v>120</v>
      </c>
      <c r="B225" s="14" t="s">
        <v>144</v>
      </c>
      <c r="C225" s="15" t="s">
        <v>4</v>
      </c>
      <c r="D225" s="15">
        <v>0</v>
      </c>
      <c r="E225" s="15">
        <v>1500</v>
      </c>
      <c r="F225" s="15">
        <v>1500</v>
      </c>
      <c r="G225" s="15">
        <v>1500</v>
      </c>
      <c r="H225" s="23"/>
    </row>
    <row r="226" spans="1:8" x14ac:dyDescent="0.25">
      <c r="A226" s="5">
        <v>121</v>
      </c>
      <c r="B226" s="14" t="s">
        <v>145</v>
      </c>
      <c r="C226" s="15" t="s">
        <v>4</v>
      </c>
      <c r="D226" s="15">
        <v>2700</v>
      </c>
      <c r="E226" s="15">
        <v>2700</v>
      </c>
      <c r="F226" s="15">
        <v>2700</v>
      </c>
      <c r="G226" s="15">
        <v>2700</v>
      </c>
      <c r="H226" s="23"/>
    </row>
    <row r="227" spans="1:8" x14ac:dyDescent="0.25">
      <c r="A227" s="5">
        <v>122</v>
      </c>
      <c r="B227" s="14" t="s">
        <v>146</v>
      </c>
      <c r="C227" s="15" t="s">
        <v>4</v>
      </c>
      <c r="D227" s="15">
        <v>-12500</v>
      </c>
      <c r="E227" s="15">
        <v>-12500</v>
      </c>
      <c r="F227" s="15">
        <v>-12500</v>
      </c>
      <c r="G227" s="15">
        <v>-12500</v>
      </c>
      <c r="H227" s="23"/>
    </row>
    <row r="228" spans="1:8" x14ac:dyDescent="0.25">
      <c r="A228" s="5">
        <v>123</v>
      </c>
      <c r="B228" s="14" t="s">
        <v>326</v>
      </c>
      <c r="C228" s="15" t="s">
        <v>4</v>
      </c>
      <c r="D228" s="15">
        <v>-200</v>
      </c>
      <c r="E228" s="15">
        <v>-200</v>
      </c>
      <c r="F228" s="15">
        <v>-200</v>
      </c>
      <c r="G228" s="15">
        <v>-200</v>
      </c>
      <c r="H228" s="23"/>
    </row>
    <row r="229" spans="1:8" x14ac:dyDescent="0.25">
      <c r="B229" s="14"/>
      <c r="C229" s="15"/>
      <c r="D229" s="15"/>
      <c r="E229" s="15"/>
      <c r="F229" s="15"/>
      <c r="G229" s="15"/>
      <c r="H229" s="23"/>
    </row>
    <row r="230" spans="1:8" x14ac:dyDescent="0.25">
      <c r="B230" s="14"/>
      <c r="C230" s="15"/>
      <c r="D230" s="15"/>
      <c r="E230" s="15"/>
      <c r="F230" s="15"/>
      <c r="G230" s="15"/>
      <c r="H230" s="23"/>
    </row>
    <row r="231" spans="1:8" x14ac:dyDescent="0.25">
      <c r="A231" s="5" t="s">
        <v>4</v>
      </c>
      <c r="B231" s="14" t="s">
        <v>147</v>
      </c>
      <c r="C231" s="15">
        <v>0</v>
      </c>
      <c r="D231" s="15">
        <f>SUM(D225:D230)</f>
        <v>-10000</v>
      </c>
      <c r="E231" s="15">
        <f>SUM(E225:E230)</f>
        <v>-8500</v>
      </c>
      <c r="F231" s="15">
        <f>SUM(F225:F230)</f>
        <v>-8500</v>
      </c>
      <c r="G231" s="15">
        <f>SUM(G225:G230)</f>
        <v>-8500</v>
      </c>
      <c r="H231" s="23"/>
    </row>
    <row r="232" spans="1:8" x14ac:dyDescent="0.25">
      <c r="A232" s="5" t="s">
        <v>4</v>
      </c>
      <c r="B232" s="14" t="s">
        <v>148</v>
      </c>
      <c r="C232" s="15" t="s">
        <v>4</v>
      </c>
      <c r="D232" s="15" t="s">
        <v>4</v>
      </c>
      <c r="E232" s="15" t="s">
        <v>4</v>
      </c>
      <c r="F232" s="15" t="s">
        <v>4</v>
      </c>
      <c r="G232" s="15" t="s">
        <v>4</v>
      </c>
      <c r="H232" s="23"/>
    </row>
    <row r="233" spans="1:8" x14ac:dyDescent="0.25">
      <c r="A233" s="5">
        <v>124</v>
      </c>
      <c r="B233" s="14" t="s">
        <v>149</v>
      </c>
      <c r="C233" s="15" t="s">
        <v>4</v>
      </c>
      <c r="D233" s="15">
        <v>5000</v>
      </c>
      <c r="E233" s="15">
        <v>5000</v>
      </c>
      <c r="F233" s="15">
        <v>5000</v>
      </c>
      <c r="G233" s="15">
        <v>5000</v>
      </c>
      <c r="H233" s="23"/>
    </row>
    <row r="234" spans="1:8" x14ac:dyDescent="0.25">
      <c r="A234" s="5">
        <v>125</v>
      </c>
      <c r="B234" s="14" t="s">
        <v>327</v>
      </c>
      <c r="C234" s="15" t="s">
        <v>4</v>
      </c>
      <c r="D234" s="15">
        <v>40000</v>
      </c>
      <c r="E234" s="15">
        <v>35000</v>
      </c>
      <c r="F234" s="15">
        <v>30000</v>
      </c>
      <c r="G234" s="15">
        <v>30000</v>
      </c>
      <c r="H234" s="23"/>
    </row>
    <row r="235" spans="1:8" x14ac:dyDescent="0.25">
      <c r="A235" s="5">
        <v>126</v>
      </c>
      <c r="B235" s="14" t="s">
        <v>150</v>
      </c>
      <c r="C235" s="15" t="s">
        <v>4</v>
      </c>
      <c r="D235" s="15">
        <v>800</v>
      </c>
      <c r="E235" s="15">
        <v>800</v>
      </c>
      <c r="F235" s="15">
        <v>800</v>
      </c>
      <c r="G235" s="15">
        <v>800</v>
      </c>
      <c r="H235" s="23"/>
    </row>
    <row r="236" spans="1:8" x14ac:dyDescent="0.25">
      <c r="A236" s="5">
        <v>127</v>
      </c>
      <c r="B236" s="14" t="s">
        <v>151</v>
      </c>
      <c r="C236" s="15" t="s">
        <v>4</v>
      </c>
      <c r="D236" s="15">
        <v>210</v>
      </c>
      <c r="E236" s="15">
        <v>210</v>
      </c>
      <c r="F236" s="15">
        <v>210</v>
      </c>
      <c r="G236" s="15">
        <v>210</v>
      </c>
      <c r="H236" s="23"/>
    </row>
    <row r="237" spans="1:8" x14ac:dyDescent="0.25">
      <c r="B237" s="14"/>
      <c r="C237" s="15"/>
      <c r="D237" s="15"/>
      <c r="E237" s="15"/>
      <c r="F237" s="15"/>
      <c r="G237" s="15"/>
      <c r="H237" s="23"/>
    </row>
    <row r="238" spans="1:8" x14ac:dyDescent="0.25">
      <c r="B238" s="14"/>
      <c r="C238" s="15"/>
      <c r="D238" s="15"/>
      <c r="E238" s="15"/>
      <c r="F238" s="15"/>
      <c r="G238" s="15"/>
      <c r="H238" s="23"/>
    </row>
    <row r="239" spans="1:8" x14ac:dyDescent="0.25">
      <c r="A239" s="5" t="s">
        <v>4</v>
      </c>
      <c r="B239" s="14" t="s">
        <v>152</v>
      </c>
      <c r="C239" s="15">
        <v>0</v>
      </c>
      <c r="D239" s="15">
        <f>SUM(D233:D238)</f>
        <v>46010</v>
      </c>
      <c r="E239" s="15">
        <f>SUM(E233:E238)</f>
        <v>41010</v>
      </c>
      <c r="F239" s="15">
        <f>SUM(F233:F238)</f>
        <v>36010</v>
      </c>
      <c r="G239" s="15">
        <f>SUM(G233:G238)</f>
        <v>36010</v>
      </c>
      <c r="H239" s="23"/>
    </row>
    <row r="240" spans="1:8" x14ac:dyDescent="0.25">
      <c r="A240" s="5" t="s">
        <v>4</v>
      </c>
      <c r="B240" s="14" t="s">
        <v>153</v>
      </c>
      <c r="C240" s="15" t="s">
        <v>4</v>
      </c>
      <c r="D240" s="15" t="s">
        <v>4</v>
      </c>
      <c r="E240" s="15" t="s">
        <v>4</v>
      </c>
      <c r="F240" s="15" t="s">
        <v>4</v>
      </c>
      <c r="G240" s="15" t="s">
        <v>4</v>
      </c>
      <c r="H240" s="23"/>
    </row>
    <row r="241" spans="1:8" x14ac:dyDescent="0.25">
      <c r="A241" s="5">
        <v>128</v>
      </c>
      <c r="B241" s="14" t="s">
        <v>154</v>
      </c>
      <c r="C241" s="15" t="s">
        <v>4</v>
      </c>
      <c r="D241" s="15">
        <v>-4000</v>
      </c>
      <c r="E241" s="15">
        <v>-4000</v>
      </c>
      <c r="F241" s="15">
        <v>-4000</v>
      </c>
      <c r="G241" s="15">
        <v>-4000</v>
      </c>
      <c r="H241" s="23"/>
    </row>
    <row r="242" spans="1:8" x14ac:dyDescent="0.25">
      <c r="A242" s="5">
        <v>129</v>
      </c>
      <c r="B242" s="14" t="s">
        <v>328</v>
      </c>
      <c r="C242" s="15" t="s">
        <v>4</v>
      </c>
      <c r="D242" s="15">
        <v>-1400</v>
      </c>
      <c r="E242" s="15">
        <v>-1400</v>
      </c>
      <c r="F242" s="15">
        <v>-1400</v>
      </c>
      <c r="G242" s="15">
        <v>-1400</v>
      </c>
      <c r="H242" s="23"/>
    </row>
    <row r="243" spans="1:8" x14ac:dyDescent="0.25">
      <c r="A243" s="5">
        <v>130</v>
      </c>
      <c r="B243" s="14" t="s">
        <v>155</v>
      </c>
      <c r="C243" s="15" t="s">
        <v>4</v>
      </c>
      <c r="D243" s="15">
        <v>3000</v>
      </c>
      <c r="E243" s="15">
        <v>3000</v>
      </c>
      <c r="F243" s="15">
        <v>3000</v>
      </c>
      <c r="G243" s="15">
        <v>3000</v>
      </c>
      <c r="H243" s="23"/>
    </row>
    <row r="244" spans="1:8" x14ac:dyDescent="0.25">
      <c r="A244" s="5">
        <v>131</v>
      </c>
      <c r="B244" s="14" t="s">
        <v>329</v>
      </c>
      <c r="C244" s="15" t="s">
        <v>4</v>
      </c>
      <c r="D244" s="15">
        <v>1900</v>
      </c>
      <c r="E244" s="15">
        <v>1900</v>
      </c>
      <c r="F244" s="15">
        <v>1900</v>
      </c>
      <c r="G244" s="15">
        <v>1900</v>
      </c>
      <c r="H244" s="23"/>
    </row>
    <row r="245" spans="1:8" x14ac:dyDescent="0.25">
      <c r="A245" s="5">
        <v>132</v>
      </c>
      <c r="B245" s="14" t="s">
        <v>156</v>
      </c>
      <c r="C245" s="15" t="s">
        <v>4</v>
      </c>
      <c r="D245" s="15">
        <v>500</v>
      </c>
      <c r="E245" s="15">
        <v>3000</v>
      </c>
      <c r="F245" s="15">
        <v>1500</v>
      </c>
      <c r="G245" s="15">
        <v>1500</v>
      </c>
      <c r="H245" s="23"/>
    </row>
    <row r="246" spans="1:8" x14ac:dyDescent="0.25">
      <c r="A246" s="5">
        <v>133</v>
      </c>
      <c r="B246" s="14" t="s">
        <v>330</v>
      </c>
      <c r="C246" s="15" t="s">
        <v>4</v>
      </c>
      <c r="D246" s="15">
        <v>500</v>
      </c>
      <c r="E246" s="15">
        <v>1000</v>
      </c>
      <c r="F246" s="15">
        <v>1000</v>
      </c>
      <c r="G246" s="15">
        <v>1000</v>
      </c>
      <c r="H246" s="23"/>
    </row>
    <row r="247" spans="1:8" x14ac:dyDescent="0.25">
      <c r="A247" s="5">
        <v>134</v>
      </c>
      <c r="B247" s="14" t="s">
        <v>157</v>
      </c>
      <c r="C247" s="15" t="s">
        <v>4</v>
      </c>
      <c r="D247" s="15">
        <v>0</v>
      </c>
      <c r="E247" s="15">
        <v>-1000</v>
      </c>
      <c r="F247" s="15">
        <v>-1000</v>
      </c>
      <c r="G247" s="15">
        <v>-1000</v>
      </c>
      <c r="H247" s="23"/>
    </row>
    <row r="248" spans="1:8" x14ac:dyDescent="0.25">
      <c r="A248" s="5">
        <v>135</v>
      </c>
      <c r="B248" s="14" t="s">
        <v>158</v>
      </c>
      <c r="C248" s="15" t="s">
        <v>4</v>
      </c>
      <c r="D248" s="15">
        <v>1000</v>
      </c>
      <c r="E248" s="15">
        <v>1000</v>
      </c>
      <c r="F248" s="15">
        <v>1000</v>
      </c>
      <c r="G248" s="15">
        <v>1000</v>
      </c>
      <c r="H248" s="23"/>
    </row>
    <row r="249" spans="1:8" x14ac:dyDescent="0.25">
      <c r="A249" s="5">
        <v>136</v>
      </c>
      <c r="B249" s="14" t="s">
        <v>159</v>
      </c>
      <c r="C249" s="15" t="s">
        <v>4</v>
      </c>
      <c r="D249" s="15">
        <v>0</v>
      </c>
      <c r="E249" s="15">
        <v>-7500</v>
      </c>
      <c r="F249" s="15">
        <v>-7500</v>
      </c>
      <c r="G249" s="15">
        <v>-7500</v>
      </c>
      <c r="H249" s="23"/>
    </row>
    <row r="250" spans="1:8" x14ac:dyDescent="0.25">
      <c r="A250" s="5">
        <v>137</v>
      </c>
      <c r="B250" s="14" t="s">
        <v>331</v>
      </c>
      <c r="C250" s="15" t="s">
        <v>4</v>
      </c>
      <c r="D250" s="15">
        <v>2500</v>
      </c>
      <c r="E250" s="15">
        <v>7000</v>
      </c>
      <c r="F250" s="15">
        <v>7000</v>
      </c>
      <c r="G250" s="15">
        <v>7000</v>
      </c>
      <c r="H250" s="23"/>
    </row>
    <row r="251" spans="1:8" x14ac:dyDescent="0.25">
      <c r="A251" s="5">
        <v>138</v>
      </c>
      <c r="B251" s="14" t="s">
        <v>332</v>
      </c>
      <c r="C251" s="15" t="s">
        <v>4</v>
      </c>
      <c r="D251" s="15">
        <v>0</v>
      </c>
      <c r="E251" s="15">
        <v>750</v>
      </c>
      <c r="F251" s="15">
        <v>6200</v>
      </c>
      <c r="G251" s="15">
        <v>6200</v>
      </c>
      <c r="H251" s="23"/>
    </row>
    <row r="252" spans="1:8" x14ac:dyDescent="0.25">
      <c r="A252" s="5">
        <v>139</v>
      </c>
      <c r="B252" s="14" t="s">
        <v>333</v>
      </c>
      <c r="C252" s="15" t="s">
        <v>4</v>
      </c>
      <c r="D252" s="15">
        <v>2700</v>
      </c>
      <c r="E252" s="15">
        <v>8700</v>
      </c>
      <c r="F252" s="15">
        <v>8700</v>
      </c>
      <c r="G252" s="15">
        <v>8700</v>
      </c>
      <c r="H252" s="23"/>
    </row>
    <row r="253" spans="1:8" x14ac:dyDescent="0.25">
      <c r="A253" s="5">
        <v>140</v>
      </c>
      <c r="B253" s="14" t="s">
        <v>334</v>
      </c>
      <c r="C253" s="15" t="s">
        <v>4</v>
      </c>
      <c r="D253" s="15">
        <v>0</v>
      </c>
      <c r="E253" s="15">
        <v>6000</v>
      </c>
      <c r="F253" s="15">
        <v>6000</v>
      </c>
      <c r="G253" s="15">
        <v>6000</v>
      </c>
      <c r="H253" s="23"/>
    </row>
    <row r="254" spans="1:8" x14ac:dyDescent="0.25">
      <c r="A254" s="5">
        <v>141</v>
      </c>
      <c r="B254" s="14" t="s">
        <v>335</v>
      </c>
      <c r="C254" s="15" t="s">
        <v>4</v>
      </c>
      <c r="D254" s="15">
        <v>0</v>
      </c>
      <c r="E254" s="15">
        <v>0</v>
      </c>
      <c r="F254" s="15">
        <v>4500</v>
      </c>
      <c r="G254" s="15">
        <v>7700</v>
      </c>
      <c r="H254" s="23"/>
    </row>
    <row r="255" spans="1:8" x14ac:dyDescent="0.25">
      <c r="A255" s="5">
        <v>142</v>
      </c>
      <c r="B255" s="14" t="s">
        <v>336</v>
      </c>
      <c r="C255" s="15" t="s">
        <v>4</v>
      </c>
      <c r="D255" s="15">
        <v>0</v>
      </c>
      <c r="E255" s="15">
        <v>0</v>
      </c>
      <c r="F255" s="15">
        <v>0</v>
      </c>
      <c r="G255" s="15">
        <v>5000</v>
      </c>
      <c r="H255" s="23"/>
    </row>
    <row r="256" spans="1:8" x14ac:dyDescent="0.25">
      <c r="B256" s="14"/>
      <c r="C256" s="15"/>
      <c r="D256" s="15"/>
      <c r="E256" s="15"/>
      <c r="F256" s="15"/>
      <c r="G256" s="15"/>
      <c r="H256" s="23"/>
    </row>
    <row r="257" spans="1:8" x14ac:dyDescent="0.25">
      <c r="B257" s="14"/>
      <c r="C257" s="15"/>
      <c r="D257" s="15"/>
      <c r="E257" s="15"/>
      <c r="F257" s="15"/>
      <c r="G257" s="15"/>
      <c r="H257" s="23"/>
    </row>
    <row r="258" spans="1:8" x14ac:dyDescent="0.25">
      <c r="A258" s="5" t="s">
        <v>4</v>
      </c>
      <c r="B258" s="14" t="s">
        <v>160</v>
      </c>
      <c r="C258" s="15">
        <v>0</v>
      </c>
      <c r="D258" s="15">
        <f>SUM(D241:D257)</f>
        <v>6700</v>
      </c>
      <c r="E258" s="15">
        <f>SUM(E241:E257)</f>
        <v>18450</v>
      </c>
      <c r="F258" s="15">
        <f>SUM(F241:F257)</f>
        <v>26900</v>
      </c>
      <c r="G258" s="15">
        <f>SUM(G241:G257)</f>
        <v>35100</v>
      </c>
      <c r="H258" s="23"/>
    </row>
    <row r="259" spans="1:8" x14ac:dyDescent="0.25">
      <c r="A259" s="5" t="s">
        <v>4</v>
      </c>
      <c r="B259" s="14" t="s">
        <v>161</v>
      </c>
      <c r="C259" s="15" t="s">
        <v>4</v>
      </c>
      <c r="D259" s="15" t="s">
        <v>4</v>
      </c>
      <c r="E259" s="15" t="s">
        <v>4</v>
      </c>
      <c r="F259" s="15" t="s">
        <v>4</v>
      </c>
      <c r="G259" s="15" t="s">
        <v>4</v>
      </c>
      <c r="H259" s="23"/>
    </row>
    <row r="260" spans="1:8" x14ac:dyDescent="0.25">
      <c r="A260" s="5">
        <v>143</v>
      </c>
      <c r="B260" s="14" t="s">
        <v>162</v>
      </c>
      <c r="C260" s="15" t="s">
        <v>4</v>
      </c>
      <c r="D260" s="15">
        <v>-1600</v>
      </c>
      <c r="E260" s="15">
        <v>-1600</v>
      </c>
      <c r="F260" s="15">
        <v>-1600</v>
      </c>
      <c r="G260" s="15">
        <v>-1600</v>
      </c>
      <c r="H260" s="23"/>
    </row>
    <row r="261" spans="1:8" x14ac:dyDescent="0.25">
      <c r="A261" s="5">
        <v>144</v>
      </c>
      <c r="B261" s="14" t="s">
        <v>163</v>
      </c>
      <c r="C261" s="15" t="s">
        <v>4</v>
      </c>
      <c r="D261" s="15">
        <v>2700</v>
      </c>
      <c r="E261" s="15">
        <v>2700</v>
      </c>
      <c r="F261" s="15">
        <v>2700</v>
      </c>
      <c r="G261" s="15">
        <v>2700</v>
      </c>
      <c r="H261" s="23"/>
    </row>
    <row r="262" spans="1:8" x14ac:dyDescent="0.25">
      <c r="A262" s="5">
        <v>145</v>
      </c>
      <c r="B262" s="14" t="s">
        <v>164</v>
      </c>
      <c r="C262" s="15" t="s">
        <v>4</v>
      </c>
      <c r="D262" s="15">
        <v>1000</v>
      </c>
      <c r="E262" s="15">
        <v>0</v>
      </c>
      <c r="F262" s="15">
        <v>0</v>
      </c>
      <c r="G262" s="15">
        <v>0</v>
      </c>
      <c r="H262" s="23"/>
    </row>
    <row r="263" spans="1:8" x14ac:dyDescent="0.25">
      <c r="A263" s="5">
        <v>146</v>
      </c>
      <c r="B263" s="14" t="s">
        <v>165</v>
      </c>
      <c r="C263" s="15" t="s">
        <v>4</v>
      </c>
      <c r="D263" s="15">
        <v>1500</v>
      </c>
      <c r="E263" s="15">
        <v>0</v>
      </c>
      <c r="F263" s="15">
        <v>0</v>
      </c>
      <c r="G263" s="15">
        <v>0</v>
      </c>
      <c r="H263" s="23"/>
    </row>
    <row r="264" spans="1:8" x14ac:dyDescent="0.25">
      <c r="A264" s="5">
        <v>147</v>
      </c>
      <c r="B264" s="14" t="s">
        <v>166</v>
      </c>
      <c r="C264" s="15" t="s">
        <v>4</v>
      </c>
      <c r="D264" s="15">
        <v>1200</v>
      </c>
      <c r="E264" s="15">
        <v>1200</v>
      </c>
      <c r="F264" s="15">
        <v>1200</v>
      </c>
      <c r="G264" s="15">
        <v>1200</v>
      </c>
      <c r="H264" s="23"/>
    </row>
    <row r="265" spans="1:8" x14ac:dyDescent="0.25">
      <c r="A265" s="5">
        <v>148</v>
      </c>
      <c r="B265" s="14" t="s">
        <v>167</v>
      </c>
      <c r="C265" s="15" t="s">
        <v>4</v>
      </c>
      <c r="D265" s="15">
        <v>2400</v>
      </c>
      <c r="E265" s="15">
        <v>2400</v>
      </c>
      <c r="F265" s="15">
        <v>2400</v>
      </c>
      <c r="G265" s="15">
        <v>2400</v>
      </c>
      <c r="H265" s="23"/>
    </row>
    <row r="266" spans="1:8" x14ac:dyDescent="0.25">
      <c r="A266" s="5">
        <v>149</v>
      </c>
      <c r="B266" s="14" t="s">
        <v>168</v>
      </c>
      <c r="C266" s="15" t="s">
        <v>4</v>
      </c>
      <c r="D266" s="15">
        <v>-1300</v>
      </c>
      <c r="E266" s="15">
        <v>-1300</v>
      </c>
      <c r="F266" s="15">
        <v>-1300</v>
      </c>
      <c r="G266" s="15">
        <v>-1300</v>
      </c>
      <c r="H266" s="23"/>
    </row>
    <row r="267" spans="1:8" x14ac:dyDescent="0.25">
      <c r="A267" s="5">
        <v>150</v>
      </c>
      <c r="B267" s="14" t="s">
        <v>169</v>
      </c>
      <c r="C267" s="15" t="s">
        <v>4</v>
      </c>
      <c r="D267" s="15">
        <v>-4000</v>
      </c>
      <c r="E267" s="15">
        <v>-4000</v>
      </c>
      <c r="F267" s="15">
        <v>-4000</v>
      </c>
      <c r="G267" s="15">
        <v>-4000</v>
      </c>
      <c r="H267" s="23"/>
    </row>
    <row r="268" spans="1:8" x14ac:dyDescent="0.25">
      <c r="A268" s="5">
        <v>151</v>
      </c>
      <c r="B268" s="14" t="s">
        <v>170</v>
      </c>
      <c r="C268" s="15" t="s">
        <v>4</v>
      </c>
      <c r="D268" s="15">
        <v>0</v>
      </c>
      <c r="E268" s="15">
        <v>-17500</v>
      </c>
      <c r="F268" s="15">
        <v>-17500</v>
      </c>
      <c r="G268" s="15">
        <v>-17500</v>
      </c>
      <c r="H268" s="23"/>
    </row>
    <row r="269" spans="1:8" x14ac:dyDescent="0.25">
      <c r="A269" s="5">
        <v>152</v>
      </c>
      <c r="B269" s="14" t="s">
        <v>337</v>
      </c>
      <c r="C269" s="15" t="s">
        <v>4</v>
      </c>
      <c r="D269" s="15">
        <v>-1000</v>
      </c>
      <c r="E269" s="15">
        <v>-1000</v>
      </c>
      <c r="F269" s="15">
        <v>-1000</v>
      </c>
      <c r="G269" s="15">
        <v>-1000</v>
      </c>
      <c r="H269" s="23"/>
    </row>
    <row r="270" spans="1:8" x14ac:dyDescent="0.25">
      <c r="A270" s="5">
        <v>153</v>
      </c>
      <c r="B270" s="14" t="s">
        <v>338</v>
      </c>
      <c r="C270" s="15" t="s">
        <v>4</v>
      </c>
      <c r="D270" s="15">
        <v>1000</v>
      </c>
      <c r="E270" s="15">
        <v>90500</v>
      </c>
      <c r="F270" s="15">
        <v>95000</v>
      </c>
      <c r="G270" s="15">
        <v>98500</v>
      </c>
      <c r="H270" s="23"/>
    </row>
    <row r="271" spans="1:8" x14ac:dyDescent="0.25">
      <c r="A271" s="5">
        <v>154</v>
      </c>
      <c r="B271" s="14" t="s">
        <v>339</v>
      </c>
      <c r="C271" s="15" t="s">
        <v>4</v>
      </c>
      <c r="D271" s="15">
        <v>0</v>
      </c>
      <c r="E271" s="15">
        <v>-33000</v>
      </c>
      <c r="F271" s="15">
        <v>-33000</v>
      </c>
      <c r="G271" s="15">
        <v>-33000</v>
      </c>
      <c r="H271" s="23"/>
    </row>
    <row r="272" spans="1:8" x14ac:dyDescent="0.25">
      <c r="A272" s="5">
        <v>155</v>
      </c>
      <c r="B272" s="14" t="s">
        <v>340</v>
      </c>
      <c r="C272" s="15" t="s">
        <v>4</v>
      </c>
      <c r="D272" s="15">
        <v>0</v>
      </c>
      <c r="E272" s="15">
        <v>-11400</v>
      </c>
      <c r="F272" s="15">
        <v>-11400</v>
      </c>
      <c r="G272" s="15">
        <v>-11400</v>
      </c>
      <c r="H272" s="23"/>
    </row>
    <row r="273" spans="1:8" x14ac:dyDescent="0.25">
      <c r="A273" s="5">
        <v>156</v>
      </c>
      <c r="B273" s="14" t="s">
        <v>341</v>
      </c>
      <c r="C273" s="15" t="s">
        <v>4</v>
      </c>
      <c r="D273" s="15">
        <v>0</v>
      </c>
      <c r="E273" s="15">
        <v>-25800</v>
      </c>
      <c r="F273" s="15">
        <v>-25800</v>
      </c>
      <c r="G273" s="15">
        <v>-25800</v>
      </c>
      <c r="H273" s="23"/>
    </row>
    <row r="274" spans="1:8" x14ac:dyDescent="0.25">
      <c r="B274" s="14"/>
      <c r="C274" s="15"/>
      <c r="D274" s="15"/>
      <c r="E274" s="15"/>
      <c r="F274" s="15"/>
      <c r="G274" s="15"/>
      <c r="H274" s="23"/>
    </row>
    <row r="275" spans="1:8" x14ac:dyDescent="0.25">
      <c r="B275" s="14"/>
      <c r="C275" s="15"/>
      <c r="D275" s="15"/>
      <c r="E275" s="15"/>
      <c r="F275" s="15"/>
      <c r="G275" s="15"/>
      <c r="H275" s="23"/>
    </row>
    <row r="276" spans="1:8" x14ac:dyDescent="0.25">
      <c r="A276" s="5" t="s">
        <v>4</v>
      </c>
      <c r="B276" s="14" t="s">
        <v>171</v>
      </c>
      <c r="C276" s="15">
        <v>0</v>
      </c>
      <c r="D276" s="15">
        <f>SUM(D260:D275)</f>
        <v>1900</v>
      </c>
      <c r="E276" s="15">
        <f>SUM(E260:E275)</f>
        <v>1200</v>
      </c>
      <c r="F276" s="15">
        <f>SUM(F260:F275)</f>
        <v>5700</v>
      </c>
      <c r="G276" s="15">
        <f>SUM(G260:G275)</f>
        <v>9200</v>
      </c>
      <c r="H276" s="23"/>
    </row>
    <row r="277" spans="1:8" x14ac:dyDescent="0.25">
      <c r="A277" s="5" t="s">
        <v>4</v>
      </c>
      <c r="B277" s="14" t="s">
        <v>172</v>
      </c>
      <c r="C277" s="15" t="s">
        <v>4</v>
      </c>
      <c r="D277" s="15" t="s">
        <v>4</v>
      </c>
      <c r="E277" s="15" t="s">
        <v>4</v>
      </c>
      <c r="F277" s="15" t="s">
        <v>4</v>
      </c>
      <c r="G277" s="15" t="s">
        <v>4</v>
      </c>
      <c r="H277" s="23"/>
    </row>
    <row r="278" spans="1:8" x14ac:dyDescent="0.25">
      <c r="A278" s="5">
        <v>157</v>
      </c>
      <c r="B278" s="14" t="s">
        <v>173</v>
      </c>
      <c r="C278" s="15" t="s">
        <v>4</v>
      </c>
      <c r="D278" s="15">
        <v>7000</v>
      </c>
      <c r="E278" s="15">
        <v>7000</v>
      </c>
      <c r="F278" s="15">
        <v>7000</v>
      </c>
      <c r="G278" s="15">
        <v>7000</v>
      </c>
      <c r="H278" s="23"/>
    </row>
    <row r="279" spans="1:8" x14ac:dyDescent="0.25">
      <c r="B279" s="14"/>
      <c r="C279" s="15"/>
      <c r="D279" s="15"/>
      <c r="E279" s="15"/>
      <c r="F279" s="15"/>
      <c r="G279" s="15"/>
      <c r="H279" s="23"/>
    </row>
    <row r="280" spans="1:8" x14ac:dyDescent="0.25">
      <c r="B280" s="14"/>
      <c r="C280" s="15"/>
      <c r="D280" s="15"/>
      <c r="E280" s="15"/>
      <c r="F280" s="15"/>
      <c r="G280" s="15"/>
      <c r="H280" s="23"/>
    </row>
    <row r="281" spans="1:8" x14ac:dyDescent="0.25">
      <c r="A281" s="5" t="s">
        <v>4</v>
      </c>
      <c r="B281" s="14" t="s">
        <v>174</v>
      </c>
      <c r="C281" s="15">
        <v>0</v>
      </c>
      <c r="D281" s="15">
        <f>SUM(D278:D280)</f>
        <v>7000</v>
      </c>
      <c r="E281" s="15">
        <f>SUM(E278:E280)</f>
        <v>7000</v>
      </c>
      <c r="F281" s="15">
        <f>SUM(F278:F280)</f>
        <v>7000</v>
      </c>
      <c r="G281" s="15">
        <f>SUM(G278:G280)</f>
        <v>7000</v>
      </c>
      <c r="H281" s="23"/>
    </row>
    <row r="282" spans="1:8" x14ac:dyDescent="0.25">
      <c r="A282" s="5" t="s">
        <v>4</v>
      </c>
      <c r="B282" s="14" t="s">
        <v>175</v>
      </c>
      <c r="C282" s="15" t="s">
        <v>4</v>
      </c>
      <c r="D282" s="15" t="s">
        <v>4</v>
      </c>
      <c r="E282" s="15" t="s">
        <v>4</v>
      </c>
      <c r="F282" s="15" t="s">
        <v>4</v>
      </c>
      <c r="G282" s="15" t="s">
        <v>4</v>
      </c>
      <c r="H282" s="23"/>
    </row>
    <row r="283" spans="1:8" x14ac:dyDescent="0.25">
      <c r="A283" s="5">
        <v>158</v>
      </c>
      <c r="B283" s="14" t="s">
        <v>342</v>
      </c>
      <c r="C283" s="15" t="s">
        <v>4</v>
      </c>
      <c r="D283" s="15">
        <v>3000</v>
      </c>
      <c r="E283" s="15">
        <v>3000</v>
      </c>
      <c r="F283" s="15">
        <v>3000</v>
      </c>
      <c r="G283" s="15">
        <v>3000</v>
      </c>
      <c r="H283" s="23"/>
    </row>
    <row r="284" spans="1:8" x14ac:dyDescent="0.25">
      <c r="A284" s="5">
        <v>159</v>
      </c>
      <c r="B284" s="14" t="s">
        <v>343</v>
      </c>
      <c r="C284" s="15" t="s">
        <v>4</v>
      </c>
      <c r="D284" s="15">
        <v>-200</v>
      </c>
      <c r="E284" s="15">
        <v>-200</v>
      </c>
      <c r="F284" s="15">
        <v>-200</v>
      </c>
      <c r="G284" s="15">
        <v>-200</v>
      </c>
      <c r="H284" s="23"/>
    </row>
    <row r="285" spans="1:8" x14ac:dyDescent="0.25">
      <c r="B285" s="14"/>
      <c r="C285" s="15"/>
      <c r="D285" s="15"/>
      <c r="E285" s="15"/>
      <c r="F285" s="15"/>
      <c r="G285" s="15"/>
      <c r="H285" s="23"/>
    </row>
    <row r="286" spans="1:8" x14ac:dyDescent="0.25">
      <c r="B286" s="14"/>
      <c r="C286" s="15"/>
      <c r="D286" s="15"/>
      <c r="E286" s="15"/>
      <c r="F286" s="15"/>
      <c r="G286" s="15"/>
      <c r="H286" s="23"/>
    </row>
    <row r="287" spans="1:8" x14ac:dyDescent="0.25">
      <c r="A287" s="5" t="s">
        <v>4</v>
      </c>
      <c r="B287" s="14" t="s">
        <v>176</v>
      </c>
      <c r="C287" s="15">
        <v>0</v>
      </c>
      <c r="D287" s="15">
        <f>SUM(D283:D286)</f>
        <v>2800</v>
      </c>
      <c r="E287" s="15">
        <f>SUM(E283:E286)</f>
        <v>2800</v>
      </c>
      <c r="F287" s="15">
        <f>SUM(F283:F286)</f>
        <v>2800</v>
      </c>
      <c r="G287" s="15">
        <f>SUM(G283:G286)</f>
        <v>2800</v>
      </c>
      <c r="H287" s="23"/>
    </row>
    <row r="288" spans="1:8" x14ac:dyDescent="0.25">
      <c r="A288" s="5" t="s">
        <v>4</v>
      </c>
      <c r="B288" s="14" t="s">
        <v>177</v>
      </c>
      <c r="C288" s="15" t="s">
        <v>4</v>
      </c>
      <c r="D288" s="15" t="s">
        <v>4</v>
      </c>
      <c r="E288" s="15" t="s">
        <v>4</v>
      </c>
      <c r="F288" s="15" t="s">
        <v>4</v>
      </c>
      <c r="G288" s="15" t="s">
        <v>4</v>
      </c>
      <c r="H288" s="23"/>
    </row>
    <row r="289" spans="1:8" x14ac:dyDescent="0.25">
      <c r="A289" s="5">
        <v>160</v>
      </c>
      <c r="B289" s="14" t="s">
        <v>178</v>
      </c>
      <c r="C289" s="15" t="s">
        <v>4</v>
      </c>
      <c r="D289" s="15">
        <v>0</v>
      </c>
      <c r="E289" s="15">
        <v>-1500</v>
      </c>
      <c r="F289" s="15">
        <v>-1500</v>
      </c>
      <c r="G289" s="15">
        <v>-1500</v>
      </c>
      <c r="H289" s="23"/>
    </row>
    <row r="290" spans="1:8" x14ac:dyDescent="0.25">
      <c r="A290" s="5">
        <v>161</v>
      </c>
      <c r="B290" s="14" t="s">
        <v>179</v>
      </c>
      <c r="C290" s="15" t="s">
        <v>4</v>
      </c>
      <c r="D290" s="15">
        <v>-2000</v>
      </c>
      <c r="E290" s="15">
        <v>-2000</v>
      </c>
      <c r="F290" s="15">
        <v>-2000</v>
      </c>
      <c r="G290" s="15">
        <v>-2000</v>
      </c>
      <c r="H290" s="23"/>
    </row>
    <row r="291" spans="1:8" x14ac:dyDescent="0.25">
      <c r="A291" s="5">
        <v>162</v>
      </c>
      <c r="B291" s="14" t="s">
        <v>180</v>
      </c>
      <c r="C291" s="15" t="s">
        <v>4</v>
      </c>
      <c r="D291" s="15">
        <v>-1500</v>
      </c>
      <c r="E291" s="15">
        <v>-1500</v>
      </c>
      <c r="F291" s="15">
        <v>-1500</v>
      </c>
      <c r="G291" s="15">
        <v>-1500</v>
      </c>
      <c r="H291" s="23"/>
    </row>
    <row r="292" spans="1:8" x14ac:dyDescent="0.25">
      <c r="A292" s="5">
        <v>163</v>
      </c>
      <c r="B292" s="14" t="s">
        <v>344</v>
      </c>
      <c r="C292" s="15" t="s">
        <v>4</v>
      </c>
      <c r="D292" s="15">
        <v>-1000</v>
      </c>
      <c r="E292" s="15">
        <v>-1000</v>
      </c>
      <c r="F292" s="15">
        <v>-1000</v>
      </c>
      <c r="G292" s="15">
        <v>-1000</v>
      </c>
      <c r="H292" s="23"/>
    </row>
    <row r="293" spans="1:8" x14ac:dyDescent="0.25">
      <c r="A293" s="5">
        <v>164</v>
      </c>
      <c r="B293" s="14" t="s">
        <v>181</v>
      </c>
      <c r="C293" s="15" t="s">
        <v>4</v>
      </c>
      <c r="D293" s="15">
        <v>8800</v>
      </c>
      <c r="E293" s="15">
        <v>8800</v>
      </c>
      <c r="F293" s="15">
        <v>8800</v>
      </c>
      <c r="G293" s="15">
        <v>8800</v>
      </c>
      <c r="H293" s="23"/>
    </row>
    <row r="294" spans="1:8" x14ac:dyDescent="0.25">
      <c r="A294" s="5">
        <v>165</v>
      </c>
      <c r="B294" s="14" t="s">
        <v>345</v>
      </c>
      <c r="C294" s="15" t="s">
        <v>4</v>
      </c>
      <c r="D294" s="15">
        <v>1000</v>
      </c>
      <c r="E294" s="15">
        <v>11000</v>
      </c>
      <c r="F294" s="15">
        <v>11000</v>
      </c>
      <c r="G294" s="15">
        <v>11000</v>
      </c>
      <c r="H294" s="23"/>
    </row>
    <row r="295" spans="1:8" x14ac:dyDescent="0.25">
      <c r="B295" s="14"/>
      <c r="C295" s="15"/>
      <c r="D295" s="15"/>
      <c r="E295" s="15"/>
      <c r="F295" s="15"/>
      <c r="G295" s="15"/>
      <c r="H295" s="23"/>
    </row>
    <row r="296" spans="1:8" x14ac:dyDescent="0.25">
      <c r="B296" s="14"/>
      <c r="C296" s="15"/>
      <c r="D296" s="15"/>
      <c r="E296" s="15"/>
      <c r="F296" s="15"/>
      <c r="G296" s="15"/>
      <c r="H296" s="23"/>
    </row>
    <row r="297" spans="1:8" x14ac:dyDescent="0.25">
      <c r="A297" s="5" t="s">
        <v>4</v>
      </c>
      <c r="B297" s="14" t="s">
        <v>182</v>
      </c>
      <c r="C297" s="15">
        <v>0</v>
      </c>
      <c r="D297" s="15">
        <f>SUM(D289:D296)</f>
        <v>5300</v>
      </c>
      <c r="E297" s="15">
        <f>SUM(E289:E296)</f>
        <v>13800</v>
      </c>
      <c r="F297" s="15">
        <f>SUM(F289:F296)</f>
        <v>13800</v>
      </c>
      <c r="G297" s="15">
        <f>SUM(G289:G296)</f>
        <v>13800</v>
      </c>
      <c r="H297" s="23"/>
    </row>
    <row r="298" spans="1:8" x14ac:dyDescent="0.25">
      <c r="A298" s="5" t="s">
        <v>4</v>
      </c>
      <c r="B298" s="14" t="s">
        <v>183</v>
      </c>
      <c r="C298" s="15" t="s">
        <v>4</v>
      </c>
      <c r="D298" s="15" t="s">
        <v>4</v>
      </c>
      <c r="E298" s="15" t="s">
        <v>4</v>
      </c>
      <c r="F298" s="15" t="s">
        <v>4</v>
      </c>
      <c r="G298" s="15" t="s">
        <v>4</v>
      </c>
      <c r="H298" s="23"/>
    </row>
    <row r="299" spans="1:8" x14ac:dyDescent="0.25">
      <c r="A299" s="5">
        <v>166</v>
      </c>
      <c r="B299" s="14" t="s">
        <v>184</v>
      </c>
      <c r="C299" s="15" t="s">
        <v>4</v>
      </c>
      <c r="D299" s="15">
        <v>300</v>
      </c>
      <c r="E299" s="15">
        <v>600</v>
      </c>
      <c r="F299" s="15">
        <v>900</v>
      </c>
      <c r="G299" s="15">
        <v>1200</v>
      </c>
      <c r="H299" s="23"/>
    </row>
    <row r="300" spans="1:8" x14ac:dyDescent="0.25">
      <c r="A300" s="5">
        <v>167</v>
      </c>
      <c r="B300" s="14" t="s">
        <v>185</v>
      </c>
      <c r="C300" s="15" t="s">
        <v>4</v>
      </c>
      <c r="D300" s="15">
        <v>200</v>
      </c>
      <c r="E300" s="15">
        <v>500</v>
      </c>
      <c r="F300" s="15">
        <v>500</v>
      </c>
      <c r="G300" s="15">
        <v>500</v>
      </c>
      <c r="H300" s="23"/>
    </row>
    <row r="301" spans="1:8" x14ac:dyDescent="0.25">
      <c r="B301" s="14"/>
      <c r="C301" s="15"/>
      <c r="D301" s="15"/>
      <c r="E301" s="15"/>
      <c r="F301" s="15"/>
      <c r="G301" s="15"/>
      <c r="H301" s="23"/>
    </row>
    <row r="302" spans="1:8" x14ac:dyDescent="0.25">
      <c r="B302" s="14"/>
      <c r="C302" s="15"/>
      <c r="D302" s="15"/>
      <c r="E302" s="15"/>
      <c r="F302" s="15"/>
      <c r="G302" s="15"/>
      <c r="H302" s="23"/>
    </row>
    <row r="303" spans="1:8" x14ac:dyDescent="0.25">
      <c r="A303" s="5" t="s">
        <v>4</v>
      </c>
      <c r="B303" s="14" t="s">
        <v>186</v>
      </c>
      <c r="C303" s="15">
        <v>0</v>
      </c>
      <c r="D303" s="15">
        <f>SUM(D299:D302)</f>
        <v>500</v>
      </c>
      <c r="E303" s="15">
        <f>SUM(E299:E302)</f>
        <v>1100</v>
      </c>
      <c r="F303" s="15">
        <f>SUM(F299:F302)</f>
        <v>1400</v>
      </c>
      <c r="G303" s="15">
        <f>SUM(G299:G302)</f>
        <v>1700</v>
      </c>
      <c r="H303" s="23"/>
    </row>
    <row r="304" spans="1:8" x14ac:dyDescent="0.25">
      <c r="A304" s="5" t="s">
        <v>4</v>
      </c>
      <c r="B304" s="14" t="s">
        <v>187</v>
      </c>
      <c r="C304" s="15" t="s">
        <v>4</v>
      </c>
      <c r="D304" s="15" t="s">
        <v>4</v>
      </c>
      <c r="E304" s="15" t="s">
        <v>4</v>
      </c>
      <c r="F304" s="15" t="s">
        <v>4</v>
      </c>
      <c r="G304" s="15" t="s">
        <v>4</v>
      </c>
      <c r="H304" s="23"/>
    </row>
    <row r="305" spans="1:8" x14ac:dyDescent="0.25">
      <c r="A305" s="5">
        <v>168</v>
      </c>
      <c r="B305" s="14" t="s">
        <v>346</v>
      </c>
      <c r="C305" s="15" t="s">
        <v>4</v>
      </c>
      <c r="D305" s="15">
        <v>-50</v>
      </c>
      <c r="E305" s="15">
        <v>-50</v>
      </c>
      <c r="F305" s="15">
        <v>-50</v>
      </c>
      <c r="G305" s="15">
        <v>-50</v>
      </c>
      <c r="H305" s="23"/>
    </row>
    <row r="306" spans="1:8" x14ac:dyDescent="0.25">
      <c r="B306" s="14"/>
      <c r="C306" s="15"/>
      <c r="D306" s="15"/>
      <c r="E306" s="15"/>
      <c r="F306" s="15"/>
      <c r="G306" s="15"/>
      <c r="H306" s="23"/>
    </row>
    <row r="307" spans="1:8" x14ac:dyDescent="0.25">
      <c r="B307" s="14"/>
      <c r="C307" s="15"/>
      <c r="D307" s="15"/>
      <c r="E307" s="15"/>
      <c r="F307" s="15"/>
      <c r="G307" s="15"/>
      <c r="H307" s="23"/>
    </row>
    <row r="308" spans="1:8" x14ac:dyDescent="0.25">
      <c r="A308" s="5" t="s">
        <v>4</v>
      </c>
      <c r="B308" s="14" t="s">
        <v>188</v>
      </c>
      <c r="C308" s="15">
        <v>0</v>
      </c>
      <c r="D308" s="15">
        <f>SUM(D305:D307)</f>
        <v>-50</v>
      </c>
      <c r="E308" s="15">
        <f>SUM(E305:E307)</f>
        <v>-50</v>
      </c>
      <c r="F308" s="15">
        <f>SUM(F305:F307)</f>
        <v>-50</v>
      </c>
      <c r="G308" s="15">
        <f>SUM(G305:G307)</f>
        <v>-50</v>
      </c>
      <c r="H308" s="23"/>
    </row>
    <row r="309" spans="1:8" x14ac:dyDescent="0.25">
      <c r="A309" s="5" t="s">
        <v>4</v>
      </c>
      <c r="B309" s="14" t="s">
        <v>189</v>
      </c>
      <c r="C309" s="15" t="s">
        <v>4</v>
      </c>
      <c r="D309" s="15" t="s">
        <v>4</v>
      </c>
      <c r="E309" s="15" t="s">
        <v>4</v>
      </c>
      <c r="F309" s="15" t="s">
        <v>4</v>
      </c>
      <c r="G309" s="15" t="s">
        <v>4</v>
      </c>
      <c r="H309" s="23"/>
    </row>
    <row r="310" spans="1:8" x14ac:dyDescent="0.25">
      <c r="A310" s="5">
        <v>169</v>
      </c>
      <c r="B310" s="14" t="s">
        <v>190</v>
      </c>
      <c r="C310" s="15" t="s">
        <v>4</v>
      </c>
      <c r="D310" s="15">
        <v>-1000</v>
      </c>
      <c r="E310" s="15">
        <v>-1000</v>
      </c>
      <c r="F310" s="15">
        <v>-1000</v>
      </c>
      <c r="G310" s="15">
        <v>-1000</v>
      </c>
      <c r="H310" s="23"/>
    </row>
    <row r="311" spans="1:8" x14ac:dyDescent="0.25">
      <c r="A311" s="5">
        <v>170</v>
      </c>
      <c r="B311" s="14" t="s">
        <v>191</v>
      </c>
      <c r="C311" s="15" t="s">
        <v>4</v>
      </c>
      <c r="D311" s="15">
        <v>550</v>
      </c>
      <c r="E311" s="15">
        <v>550</v>
      </c>
      <c r="F311" s="15">
        <v>550</v>
      </c>
      <c r="G311" s="15">
        <v>550</v>
      </c>
      <c r="H311" s="23"/>
    </row>
    <row r="312" spans="1:8" x14ac:dyDescent="0.25">
      <c r="B312" s="14"/>
      <c r="C312" s="15"/>
      <c r="D312" s="15"/>
      <c r="E312" s="15"/>
      <c r="F312" s="15"/>
      <c r="G312" s="15"/>
      <c r="H312" s="23"/>
    </row>
    <row r="313" spans="1:8" x14ac:dyDescent="0.25">
      <c r="B313" s="14"/>
      <c r="C313" s="15"/>
      <c r="D313" s="15"/>
      <c r="E313" s="15"/>
      <c r="F313" s="15"/>
      <c r="G313" s="15"/>
      <c r="H313" s="23"/>
    </row>
    <row r="314" spans="1:8" x14ac:dyDescent="0.25">
      <c r="A314" s="5" t="s">
        <v>4</v>
      </c>
      <c r="B314" s="14" t="s">
        <v>192</v>
      </c>
      <c r="C314" s="15">
        <v>0</v>
      </c>
      <c r="D314" s="15">
        <f>SUM(D310:D313)</f>
        <v>-450</v>
      </c>
      <c r="E314" s="15">
        <f t="shared" ref="E314:G314" si="11">SUM(E310:E313)</f>
        <v>-450</v>
      </c>
      <c r="F314" s="15">
        <f t="shared" si="11"/>
        <v>-450</v>
      </c>
      <c r="G314" s="15">
        <f t="shared" si="11"/>
        <v>-450</v>
      </c>
      <c r="H314" s="23"/>
    </row>
    <row r="315" spans="1:8" x14ac:dyDescent="0.25">
      <c r="A315" s="5" t="s">
        <v>4</v>
      </c>
      <c r="B315" s="14" t="s">
        <v>193</v>
      </c>
      <c r="C315" s="15" t="s">
        <v>4</v>
      </c>
      <c r="D315" s="15" t="s">
        <v>4</v>
      </c>
      <c r="E315" s="15" t="s">
        <v>4</v>
      </c>
      <c r="F315" s="15" t="s">
        <v>4</v>
      </c>
      <c r="G315" s="15" t="s">
        <v>4</v>
      </c>
      <c r="H315" s="23"/>
    </row>
    <row r="316" spans="1:8" x14ac:dyDescent="0.25">
      <c r="A316" s="5">
        <v>171</v>
      </c>
      <c r="B316" s="14" t="s">
        <v>347</v>
      </c>
      <c r="C316" s="15" t="s">
        <v>4</v>
      </c>
      <c r="D316" s="15">
        <v>200</v>
      </c>
      <c r="E316" s="15">
        <v>200</v>
      </c>
      <c r="F316" s="15">
        <v>200</v>
      </c>
      <c r="G316" s="15">
        <v>200</v>
      </c>
      <c r="H316" s="23"/>
    </row>
    <row r="317" spans="1:8" x14ac:dyDescent="0.25">
      <c r="A317" s="5">
        <v>172</v>
      </c>
      <c r="B317" s="14" t="s">
        <v>348</v>
      </c>
      <c r="C317" s="15" t="s">
        <v>4</v>
      </c>
      <c r="D317" s="15">
        <v>570</v>
      </c>
      <c r="E317" s="15">
        <v>570</v>
      </c>
      <c r="F317" s="15">
        <v>570</v>
      </c>
      <c r="G317" s="15">
        <v>570</v>
      </c>
      <c r="H317" s="23"/>
    </row>
    <row r="318" spans="1:8" x14ac:dyDescent="0.25">
      <c r="A318" s="5">
        <v>173</v>
      </c>
      <c r="B318" s="14" t="s">
        <v>349</v>
      </c>
      <c r="C318" s="15" t="s">
        <v>4</v>
      </c>
      <c r="D318" s="15">
        <v>-50</v>
      </c>
      <c r="E318" s="15">
        <v>-50</v>
      </c>
      <c r="F318" s="15">
        <v>-50</v>
      </c>
      <c r="G318" s="15">
        <v>-50</v>
      </c>
      <c r="H318" s="23"/>
    </row>
    <row r="319" spans="1:8" x14ac:dyDescent="0.25">
      <c r="B319" s="14"/>
      <c r="C319" s="15"/>
      <c r="D319" s="15"/>
      <c r="E319" s="15"/>
      <c r="F319" s="15"/>
      <c r="G319" s="15"/>
      <c r="H319" s="23"/>
    </row>
    <row r="320" spans="1:8" x14ac:dyDescent="0.25">
      <c r="B320" s="14"/>
      <c r="C320" s="15"/>
      <c r="D320" s="15"/>
      <c r="E320" s="15"/>
      <c r="F320" s="15"/>
      <c r="G320" s="15"/>
      <c r="H320" s="23"/>
    </row>
    <row r="321" spans="1:8" x14ac:dyDescent="0.25">
      <c r="A321" s="5" t="s">
        <v>4</v>
      </c>
      <c r="B321" s="14" t="s">
        <v>194</v>
      </c>
      <c r="C321" s="15">
        <v>0</v>
      </c>
      <c r="D321" s="15">
        <f>SUM(D316:D320)</f>
        <v>720</v>
      </c>
      <c r="E321" s="15">
        <f>SUM(E316:E320)</f>
        <v>720</v>
      </c>
      <c r="F321" s="15">
        <f>SUM(F316:F320)</f>
        <v>720</v>
      </c>
      <c r="G321" s="15">
        <f>SUM(G316:G320)</f>
        <v>720</v>
      </c>
      <c r="H321" s="23"/>
    </row>
    <row r="322" spans="1:8" x14ac:dyDescent="0.25">
      <c r="A322" s="5" t="s">
        <v>4</v>
      </c>
      <c r="B322" s="14" t="s">
        <v>379</v>
      </c>
      <c r="C322" s="15" t="s">
        <v>4</v>
      </c>
      <c r="D322" s="15" t="s">
        <v>4</v>
      </c>
      <c r="E322" s="15" t="s">
        <v>4</v>
      </c>
      <c r="F322" s="15" t="s">
        <v>4</v>
      </c>
      <c r="G322" s="15" t="s">
        <v>4</v>
      </c>
      <c r="H322" s="23"/>
    </row>
    <row r="323" spans="1:8" x14ac:dyDescent="0.25">
      <c r="A323" s="5">
        <v>0</v>
      </c>
      <c r="B323" s="14" t="s">
        <v>377</v>
      </c>
      <c r="C323" s="15" t="s">
        <v>4</v>
      </c>
      <c r="D323" s="15">
        <v>0</v>
      </c>
      <c r="E323" s="15">
        <v>0</v>
      </c>
      <c r="F323" s="15">
        <v>0</v>
      </c>
      <c r="G323" s="15">
        <v>0</v>
      </c>
      <c r="H323" s="23"/>
    </row>
    <row r="324" spans="1:8" x14ac:dyDescent="0.25">
      <c r="B324" s="14"/>
      <c r="C324" s="15"/>
      <c r="D324" s="15"/>
      <c r="E324" s="15"/>
      <c r="F324" s="15"/>
      <c r="G324" s="15"/>
      <c r="H324" s="23"/>
    </row>
    <row r="325" spans="1:8" x14ac:dyDescent="0.25">
      <c r="B325" s="14"/>
      <c r="C325" s="15"/>
      <c r="D325" s="15"/>
      <c r="E325" s="15"/>
      <c r="F325" s="15"/>
      <c r="G325" s="15"/>
      <c r="H325" s="23"/>
    </row>
    <row r="326" spans="1:8" x14ac:dyDescent="0.25">
      <c r="A326" s="5" t="s">
        <v>4</v>
      </c>
      <c r="B326" s="14" t="s">
        <v>380</v>
      </c>
      <c r="C326" s="15">
        <v>0</v>
      </c>
      <c r="D326" s="15">
        <f>SUM(D323:D325)</f>
        <v>0</v>
      </c>
      <c r="E326" s="15">
        <f>SUM(E323:E325)</f>
        <v>0</v>
      </c>
      <c r="F326" s="15">
        <f>SUM(F323:F325)</f>
        <v>0</v>
      </c>
      <c r="G326" s="15">
        <f>SUM(G323:G325)</f>
        <v>0</v>
      </c>
      <c r="H326" s="23"/>
    </row>
    <row r="327" spans="1:8" x14ac:dyDescent="0.25">
      <c r="A327" s="5" t="s">
        <v>4</v>
      </c>
      <c r="B327" s="14" t="s">
        <v>195</v>
      </c>
      <c r="C327" s="15" t="s">
        <v>4</v>
      </c>
      <c r="D327" s="15" t="s">
        <v>4</v>
      </c>
      <c r="E327" s="15" t="s">
        <v>4</v>
      </c>
      <c r="F327" s="15" t="s">
        <v>4</v>
      </c>
      <c r="G327" s="15" t="s">
        <v>4</v>
      </c>
      <c r="H327" s="23"/>
    </row>
    <row r="328" spans="1:8" x14ac:dyDescent="0.25">
      <c r="A328" s="5">
        <v>174</v>
      </c>
      <c r="B328" s="14" t="s">
        <v>196</v>
      </c>
      <c r="C328" s="15" t="s">
        <v>4</v>
      </c>
      <c r="D328" s="15">
        <v>600</v>
      </c>
      <c r="E328" s="15">
        <v>600</v>
      </c>
      <c r="F328" s="15">
        <v>600</v>
      </c>
      <c r="G328" s="15">
        <v>600</v>
      </c>
      <c r="H328" s="23"/>
    </row>
    <row r="329" spans="1:8" x14ac:dyDescent="0.25">
      <c r="B329" s="14"/>
      <c r="C329" s="15"/>
      <c r="D329" s="15"/>
      <c r="E329" s="15"/>
      <c r="F329" s="15"/>
      <c r="G329" s="15"/>
      <c r="H329" s="23"/>
    </row>
    <row r="330" spans="1:8" x14ac:dyDescent="0.25">
      <c r="B330" s="14"/>
      <c r="C330" s="15"/>
      <c r="D330" s="15"/>
      <c r="E330" s="15"/>
      <c r="F330" s="15"/>
      <c r="G330" s="15"/>
      <c r="H330" s="23"/>
    </row>
    <row r="331" spans="1:8" x14ac:dyDescent="0.25">
      <c r="A331" s="5" t="s">
        <v>4</v>
      </c>
      <c r="B331" s="14" t="s">
        <v>197</v>
      </c>
      <c r="C331" s="15">
        <v>0</v>
      </c>
      <c r="D331" s="15">
        <f>SUM(D328:D330)</f>
        <v>600</v>
      </c>
      <c r="E331" s="15">
        <f>SUM(E328:E330)</f>
        <v>600</v>
      </c>
      <c r="F331" s="15">
        <f>SUM(F328:F330)</f>
        <v>600</v>
      </c>
      <c r="G331" s="15">
        <f>SUM(G328:G330)</f>
        <v>600</v>
      </c>
      <c r="H331" s="23"/>
    </row>
    <row r="332" spans="1:8" x14ac:dyDescent="0.25">
      <c r="A332" s="5" t="s">
        <v>4</v>
      </c>
      <c r="B332" s="14" t="s">
        <v>198</v>
      </c>
      <c r="C332" s="15" t="s">
        <v>4</v>
      </c>
      <c r="D332" s="15" t="s">
        <v>4</v>
      </c>
      <c r="E332" s="15" t="s">
        <v>4</v>
      </c>
      <c r="F332" s="15" t="s">
        <v>4</v>
      </c>
      <c r="G332" s="15" t="s">
        <v>4</v>
      </c>
      <c r="H332" s="23"/>
    </row>
    <row r="333" spans="1:8" x14ac:dyDescent="0.25">
      <c r="A333" s="5">
        <v>175</v>
      </c>
      <c r="B333" s="14" t="s">
        <v>350</v>
      </c>
      <c r="C333" s="15" t="s">
        <v>4</v>
      </c>
      <c r="D333" s="15">
        <v>-50</v>
      </c>
      <c r="E333" s="15">
        <v>-50</v>
      </c>
      <c r="F333" s="15">
        <v>-50</v>
      </c>
      <c r="G333" s="15">
        <v>-50</v>
      </c>
      <c r="H333" s="23"/>
    </row>
    <row r="334" spans="1:8" x14ac:dyDescent="0.25">
      <c r="B334" s="14"/>
      <c r="C334" s="15"/>
      <c r="D334" s="15"/>
      <c r="E334" s="15"/>
      <c r="F334" s="15"/>
      <c r="G334" s="15"/>
      <c r="H334" s="23"/>
    </row>
    <row r="335" spans="1:8" x14ac:dyDescent="0.25">
      <c r="B335" s="14"/>
      <c r="C335" s="15"/>
      <c r="D335" s="15"/>
      <c r="E335" s="15"/>
      <c r="F335" s="15"/>
      <c r="G335" s="15"/>
      <c r="H335" s="23"/>
    </row>
    <row r="336" spans="1:8" x14ac:dyDescent="0.25">
      <c r="A336" s="5" t="s">
        <v>4</v>
      </c>
      <c r="B336" s="14" t="s">
        <v>199</v>
      </c>
      <c r="C336" s="15">
        <v>0</v>
      </c>
      <c r="D336" s="15">
        <f>SUM(D333:D335)</f>
        <v>-50</v>
      </c>
      <c r="E336" s="15">
        <f>SUM(E333:E335)</f>
        <v>-50</v>
      </c>
      <c r="F336" s="15">
        <f>SUM(F333:F335)</f>
        <v>-50</v>
      </c>
      <c r="G336" s="15">
        <f>SUM(G333:G335)</f>
        <v>-50</v>
      </c>
      <c r="H336" s="23"/>
    </row>
    <row r="337" spans="1:8" x14ac:dyDescent="0.25">
      <c r="A337" s="5" t="s">
        <v>4</v>
      </c>
      <c r="B337" s="17" t="s">
        <v>200</v>
      </c>
      <c r="C337" s="18">
        <v>0</v>
      </c>
      <c r="D337" s="18">
        <f>D146+D157+D172+D178+D185+D190+D196+D206+D212+D218+D223+D231+D239+D258+D276+D281+D287+D297+D303+D308+D314+D321+D326+D331+D336</f>
        <v>61830</v>
      </c>
      <c r="E337" s="18">
        <f>E146+E157+E172+E178+E185+E190+E196+E206+E212+E218+E223+E231+E239+E258+E276+E281+E287+E297+E303+E308+E314+E321+E326+E331+E336</f>
        <v>40700</v>
      </c>
      <c r="F337" s="18">
        <f>F146+F157+F172+F178+F185+F190+F196+F206+F212+F218+F223+F231+F239+F258+F276+F281+F287+F297+F303+F308+F314+F321+F326+F331+F336</f>
        <v>45950</v>
      </c>
      <c r="G337" s="18">
        <f>G146+G157+G172+G178+G185+G190+G196+G206+G212+G218+G223+G231+G239+G258+G276+G281+G287+G297+G303+G308+G314+G321+G326+G331+G336</f>
        <v>55950</v>
      </c>
      <c r="H337" s="23"/>
    </row>
    <row r="338" spans="1:8" x14ac:dyDescent="0.25">
      <c r="A338" s="5" t="s">
        <v>4</v>
      </c>
      <c r="B338" s="14" t="s">
        <v>201</v>
      </c>
      <c r="C338" s="15" t="s">
        <v>4</v>
      </c>
      <c r="D338" s="15" t="s">
        <v>4</v>
      </c>
      <c r="E338" s="15" t="s">
        <v>4</v>
      </c>
      <c r="F338" s="15" t="s">
        <v>4</v>
      </c>
      <c r="G338" s="15" t="s">
        <v>4</v>
      </c>
      <c r="H338" s="23"/>
    </row>
    <row r="339" spans="1:8" x14ac:dyDescent="0.25">
      <c r="A339" s="5" t="s">
        <v>4</v>
      </c>
      <c r="B339" s="14" t="s">
        <v>202</v>
      </c>
      <c r="C339" s="15" t="s">
        <v>4</v>
      </c>
      <c r="D339" s="15" t="s">
        <v>4</v>
      </c>
      <c r="E339" s="15" t="s">
        <v>4</v>
      </c>
      <c r="F339" s="15" t="s">
        <v>4</v>
      </c>
      <c r="G339" s="15" t="s">
        <v>4</v>
      </c>
      <c r="H339" s="23"/>
    </row>
    <row r="340" spans="1:8" x14ac:dyDescent="0.25">
      <c r="A340" s="5">
        <v>176</v>
      </c>
      <c r="B340" s="14" t="s">
        <v>203</v>
      </c>
      <c r="C340" s="15" t="s">
        <v>4</v>
      </c>
      <c r="D340" s="15">
        <v>-500</v>
      </c>
      <c r="E340" s="15">
        <v>-3800</v>
      </c>
      <c r="F340" s="15">
        <v>-4800</v>
      </c>
      <c r="G340" s="15">
        <v>-4800</v>
      </c>
      <c r="H340" s="23"/>
    </row>
    <row r="341" spans="1:8" x14ac:dyDescent="0.25">
      <c r="A341" s="5">
        <v>177</v>
      </c>
      <c r="B341" s="14" t="s">
        <v>204</v>
      </c>
      <c r="C341" s="15" t="s">
        <v>4</v>
      </c>
      <c r="D341" s="15">
        <v>-340</v>
      </c>
      <c r="E341" s="15">
        <v>-490</v>
      </c>
      <c r="F341" s="15">
        <v>0</v>
      </c>
      <c r="G341" s="15">
        <v>0</v>
      </c>
      <c r="H341" s="23"/>
    </row>
    <row r="342" spans="1:8" x14ac:dyDescent="0.25">
      <c r="B342" s="14"/>
      <c r="C342" s="15"/>
      <c r="D342" s="15"/>
      <c r="E342" s="15"/>
      <c r="F342" s="15"/>
      <c r="G342" s="15"/>
      <c r="H342" s="23"/>
    </row>
    <row r="343" spans="1:8" x14ac:dyDescent="0.25">
      <c r="B343" s="14"/>
      <c r="C343" s="15"/>
      <c r="D343" s="15"/>
      <c r="E343" s="15"/>
      <c r="F343" s="15"/>
      <c r="G343" s="15"/>
      <c r="H343" s="23"/>
    </row>
    <row r="344" spans="1:8" x14ac:dyDescent="0.25">
      <c r="A344" s="5" t="s">
        <v>4</v>
      </c>
      <c r="B344" s="14" t="s">
        <v>205</v>
      </c>
      <c r="C344" s="15">
        <v>0</v>
      </c>
      <c r="D344" s="15">
        <f>SUM(D340:D343)</f>
        <v>-840</v>
      </c>
      <c r="E344" s="15">
        <f>SUM(E340:E343)</f>
        <v>-4290</v>
      </c>
      <c r="F344" s="15">
        <f>SUM(F340:F343)</f>
        <v>-4800</v>
      </c>
      <c r="G344" s="15">
        <f>SUM(G340:G343)</f>
        <v>-4800</v>
      </c>
      <c r="H344" s="23"/>
    </row>
    <row r="345" spans="1:8" x14ac:dyDescent="0.25">
      <c r="A345" s="5" t="s">
        <v>4</v>
      </c>
      <c r="B345" s="14" t="s">
        <v>206</v>
      </c>
      <c r="C345" s="15" t="s">
        <v>4</v>
      </c>
      <c r="D345" s="15" t="s">
        <v>4</v>
      </c>
      <c r="E345" s="15" t="s">
        <v>4</v>
      </c>
      <c r="F345" s="15" t="s">
        <v>4</v>
      </c>
      <c r="G345" s="15" t="s">
        <v>4</v>
      </c>
      <c r="H345" s="23"/>
    </row>
    <row r="346" spans="1:8" x14ac:dyDescent="0.25">
      <c r="A346" s="5">
        <v>178</v>
      </c>
      <c r="B346" s="14" t="s">
        <v>207</v>
      </c>
      <c r="C346" s="15" t="s">
        <v>4</v>
      </c>
      <c r="D346" s="15">
        <v>300</v>
      </c>
      <c r="E346" s="15">
        <v>300</v>
      </c>
      <c r="F346" s="15">
        <v>300</v>
      </c>
      <c r="G346" s="15">
        <v>300</v>
      </c>
      <c r="H346" s="23"/>
    </row>
    <row r="347" spans="1:8" x14ac:dyDescent="0.25">
      <c r="A347" s="5">
        <v>179</v>
      </c>
      <c r="B347" s="14" t="s">
        <v>208</v>
      </c>
      <c r="C347" s="15" t="s">
        <v>4</v>
      </c>
      <c r="D347" s="15">
        <v>300</v>
      </c>
      <c r="E347" s="15">
        <v>600</v>
      </c>
      <c r="F347" s="15">
        <v>600</v>
      </c>
      <c r="G347" s="15">
        <v>600</v>
      </c>
      <c r="H347" s="23"/>
    </row>
    <row r="348" spans="1:8" x14ac:dyDescent="0.25">
      <c r="A348" s="5">
        <v>180</v>
      </c>
      <c r="B348" s="14" t="s">
        <v>209</v>
      </c>
      <c r="C348" s="15" t="s">
        <v>4</v>
      </c>
      <c r="D348" s="15">
        <v>2800</v>
      </c>
      <c r="E348" s="15">
        <v>1600</v>
      </c>
      <c r="F348" s="15">
        <v>1600</v>
      </c>
      <c r="G348" s="15">
        <v>1600</v>
      </c>
      <c r="H348" s="23"/>
    </row>
    <row r="349" spans="1:8" x14ac:dyDescent="0.25">
      <c r="A349" s="5">
        <v>181</v>
      </c>
      <c r="B349" s="14" t="s">
        <v>210</v>
      </c>
      <c r="C349" s="15" t="s">
        <v>4</v>
      </c>
      <c r="D349" s="15">
        <v>400</v>
      </c>
      <c r="E349" s="15">
        <v>0</v>
      </c>
      <c r="F349" s="15">
        <v>0</v>
      </c>
      <c r="G349" s="15">
        <v>0</v>
      </c>
      <c r="H349" s="23"/>
    </row>
    <row r="350" spans="1:8" x14ac:dyDescent="0.25">
      <c r="A350" s="5">
        <v>182</v>
      </c>
      <c r="B350" s="14" t="s">
        <v>211</v>
      </c>
      <c r="C350" s="15" t="s">
        <v>4</v>
      </c>
      <c r="D350" s="15">
        <v>3400</v>
      </c>
      <c r="E350" s="15">
        <v>3400</v>
      </c>
      <c r="F350" s="15">
        <v>3400</v>
      </c>
      <c r="G350" s="15">
        <v>3400</v>
      </c>
      <c r="H350" s="23"/>
    </row>
    <row r="351" spans="1:8" x14ac:dyDescent="0.25">
      <c r="A351" s="5">
        <v>183</v>
      </c>
      <c r="B351" s="14" t="s">
        <v>212</v>
      </c>
      <c r="C351" s="15" t="s">
        <v>4</v>
      </c>
      <c r="D351" s="15">
        <v>-800</v>
      </c>
      <c r="E351" s="15">
        <v>-800</v>
      </c>
      <c r="F351" s="15">
        <v>-800</v>
      </c>
      <c r="G351" s="15">
        <v>-800</v>
      </c>
      <c r="H351" s="23"/>
    </row>
    <row r="352" spans="1:8" x14ac:dyDescent="0.25">
      <c r="A352" s="5">
        <v>184</v>
      </c>
      <c r="B352" s="14" t="s">
        <v>213</v>
      </c>
      <c r="C352" s="15" t="s">
        <v>4</v>
      </c>
      <c r="D352" s="15">
        <v>540</v>
      </c>
      <c r="E352" s="15">
        <v>0</v>
      </c>
      <c r="F352" s="15">
        <v>0</v>
      </c>
      <c r="G352" s="15">
        <v>0</v>
      </c>
      <c r="H352" s="23"/>
    </row>
    <row r="353" spans="1:8" x14ac:dyDescent="0.25">
      <c r="A353" s="5">
        <v>185</v>
      </c>
      <c r="B353" s="14" t="s">
        <v>214</v>
      </c>
      <c r="C353" s="15" t="s">
        <v>4</v>
      </c>
      <c r="D353" s="15">
        <v>-600</v>
      </c>
      <c r="E353" s="15">
        <v>-600</v>
      </c>
      <c r="F353" s="15">
        <v>-600</v>
      </c>
      <c r="G353" s="15">
        <v>-600</v>
      </c>
      <c r="H353" s="23"/>
    </row>
    <row r="354" spans="1:8" x14ac:dyDescent="0.25">
      <c r="A354" s="5">
        <v>186</v>
      </c>
      <c r="B354" s="14" t="s">
        <v>215</v>
      </c>
      <c r="C354" s="15" t="s">
        <v>4</v>
      </c>
      <c r="D354" s="15">
        <v>50</v>
      </c>
      <c r="E354" s="15">
        <v>100</v>
      </c>
      <c r="F354" s="15">
        <v>100</v>
      </c>
      <c r="G354" s="15">
        <v>100</v>
      </c>
      <c r="H354" s="23"/>
    </row>
    <row r="355" spans="1:8" x14ac:dyDescent="0.25">
      <c r="A355" s="5">
        <v>187</v>
      </c>
      <c r="B355" s="14" t="s">
        <v>216</v>
      </c>
      <c r="C355" s="15" t="s">
        <v>4</v>
      </c>
      <c r="D355" s="15">
        <v>700</v>
      </c>
      <c r="E355" s="15">
        <v>700</v>
      </c>
      <c r="F355" s="15">
        <v>700</v>
      </c>
      <c r="G355" s="15">
        <v>700</v>
      </c>
      <c r="H355" s="23"/>
    </row>
    <row r="356" spans="1:8" x14ac:dyDescent="0.25">
      <c r="B356" s="14"/>
      <c r="C356" s="15"/>
      <c r="D356" s="15"/>
      <c r="E356" s="15"/>
      <c r="F356" s="15"/>
      <c r="G356" s="15"/>
      <c r="H356" s="23"/>
    </row>
    <row r="357" spans="1:8" x14ac:dyDescent="0.25">
      <c r="B357" s="14"/>
      <c r="C357" s="15"/>
      <c r="D357" s="15"/>
      <c r="E357" s="15"/>
      <c r="F357" s="15"/>
      <c r="G357" s="15"/>
      <c r="H357" s="23"/>
    </row>
    <row r="358" spans="1:8" x14ac:dyDescent="0.25">
      <c r="A358" s="5" t="s">
        <v>4</v>
      </c>
      <c r="B358" s="14" t="s">
        <v>217</v>
      </c>
      <c r="C358" s="15">
        <v>0</v>
      </c>
      <c r="D358" s="15">
        <f>SUM(D346:D357)</f>
        <v>7090</v>
      </c>
      <c r="E358" s="15">
        <f>SUM(E346:E357)</f>
        <v>5300</v>
      </c>
      <c r="F358" s="15">
        <f>SUM(F346:F357)</f>
        <v>5300</v>
      </c>
      <c r="G358" s="15">
        <f>SUM(G346:G357)</f>
        <v>5300</v>
      </c>
      <c r="H358" s="23"/>
    </row>
    <row r="359" spans="1:8" x14ac:dyDescent="0.25">
      <c r="A359" s="5" t="s">
        <v>4</v>
      </c>
      <c r="B359" s="14" t="s">
        <v>373</v>
      </c>
      <c r="C359" s="3" t="s">
        <v>4</v>
      </c>
      <c r="D359" s="3" t="s">
        <v>4</v>
      </c>
      <c r="E359" s="3" t="s">
        <v>4</v>
      </c>
      <c r="F359" s="3" t="s">
        <v>4</v>
      </c>
      <c r="G359" s="3" t="s">
        <v>4</v>
      </c>
      <c r="H359" s="23"/>
    </row>
    <row r="360" spans="1:8" x14ac:dyDescent="0.25">
      <c r="A360" s="5">
        <v>0</v>
      </c>
      <c r="B360" s="14" t="s">
        <v>377</v>
      </c>
      <c r="C360" s="15" t="s">
        <v>4</v>
      </c>
      <c r="D360" s="15">
        <v>0</v>
      </c>
      <c r="E360" s="15">
        <v>0</v>
      </c>
      <c r="F360" s="15">
        <v>0</v>
      </c>
      <c r="G360" s="15">
        <v>0</v>
      </c>
      <c r="H360" s="23"/>
    </row>
    <row r="361" spans="1:8" x14ac:dyDescent="0.25">
      <c r="B361" s="14"/>
      <c r="C361" s="15"/>
      <c r="D361" s="15"/>
      <c r="E361" s="15"/>
      <c r="F361" s="15"/>
      <c r="G361" s="15"/>
      <c r="H361" s="23"/>
    </row>
    <row r="362" spans="1:8" x14ac:dyDescent="0.25">
      <c r="B362" s="14"/>
      <c r="C362" s="15"/>
      <c r="D362" s="15"/>
      <c r="E362" s="15"/>
      <c r="F362" s="15"/>
      <c r="G362" s="15"/>
      <c r="H362" s="23"/>
    </row>
    <row r="363" spans="1:8" x14ac:dyDescent="0.25">
      <c r="A363" s="5" t="s">
        <v>4</v>
      </c>
      <c r="B363" s="14" t="s">
        <v>381</v>
      </c>
      <c r="C363" s="15">
        <v>0</v>
      </c>
      <c r="D363" s="15">
        <f>SUM(D360:D362)</f>
        <v>0</v>
      </c>
      <c r="E363" s="15">
        <f>SUM(E360:E362)</f>
        <v>0</v>
      </c>
      <c r="F363" s="15">
        <f>SUM(F360:F362)</f>
        <v>0</v>
      </c>
      <c r="G363" s="15">
        <f>SUM(G360:G362)</f>
        <v>0</v>
      </c>
      <c r="H363" s="23"/>
    </row>
    <row r="364" spans="1:8" x14ac:dyDescent="0.25">
      <c r="A364" s="5" t="s">
        <v>4</v>
      </c>
      <c r="B364" s="14" t="s">
        <v>218</v>
      </c>
      <c r="C364" s="15" t="s">
        <v>4</v>
      </c>
      <c r="D364" s="15" t="s">
        <v>4</v>
      </c>
      <c r="E364" s="15" t="s">
        <v>4</v>
      </c>
      <c r="F364" s="15" t="s">
        <v>4</v>
      </c>
      <c r="G364" s="15" t="s">
        <v>4</v>
      </c>
      <c r="H364" s="23"/>
    </row>
    <row r="365" spans="1:8" x14ac:dyDescent="0.25">
      <c r="A365" s="5">
        <v>188</v>
      </c>
      <c r="B365" s="14" t="s">
        <v>219</v>
      </c>
      <c r="C365" s="15" t="s">
        <v>4</v>
      </c>
      <c r="D365" s="15">
        <v>0</v>
      </c>
      <c r="E365" s="15">
        <v>5000</v>
      </c>
      <c r="F365" s="15">
        <v>7000</v>
      </c>
      <c r="G365" s="15">
        <v>3000</v>
      </c>
      <c r="H365" s="23"/>
    </row>
    <row r="366" spans="1:8" x14ac:dyDescent="0.25">
      <c r="B366" s="14"/>
      <c r="C366" s="15"/>
      <c r="D366" s="15"/>
      <c r="E366" s="15"/>
      <c r="F366" s="15"/>
      <c r="G366" s="15"/>
      <c r="H366" s="23"/>
    </row>
    <row r="367" spans="1:8" x14ac:dyDescent="0.25">
      <c r="B367" s="14"/>
      <c r="C367" s="15"/>
      <c r="D367" s="15"/>
      <c r="E367" s="15"/>
      <c r="F367" s="15"/>
      <c r="G367" s="15"/>
      <c r="H367" s="23"/>
    </row>
    <row r="368" spans="1:8" x14ac:dyDescent="0.25">
      <c r="A368" s="5" t="s">
        <v>4</v>
      </c>
      <c r="B368" s="14" t="s">
        <v>220</v>
      </c>
      <c r="C368" s="15">
        <v>0</v>
      </c>
      <c r="D368" s="15">
        <f>SUM(D365:D367)</f>
        <v>0</v>
      </c>
      <c r="E368" s="15">
        <f>SUM(E365:E367)</f>
        <v>5000</v>
      </c>
      <c r="F368" s="15">
        <f>SUM(F365:F367)</f>
        <v>7000</v>
      </c>
      <c r="G368" s="15">
        <f>SUM(G365:G367)</f>
        <v>3000</v>
      </c>
      <c r="H368" s="23"/>
    </row>
    <row r="369" spans="1:8" x14ac:dyDescent="0.25">
      <c r="A369" s="5" t="s">
        <v>4</v>
      </c>
      <c r="B369" s="14" t="s">
        <v>221</v>
      </c>
      <c r="C369" s="15" t="s">
        <v>4</v>
      </c>
      <c r="D369" s="15" t="s">
        <v>4</v>
      </c>
      <c r="E369" s="15" t="s">
        <v>4</v>
      </c>
      <c r="F369" s="15" t="s">
        <v>4</v>
      </c>
      <c r="G369" s="15" t="s">
        <v>4</v>
      </c>
      <c r="H369" s="23"/>
    </row>
    <row r="370" spans="1:8" x14ac:dyDescent="0.25">
      <c r="A370" s="5">
        <v>189</v>
      </c>
      <c r="B370" s="14" t="s">
        <v>222</v>
      </c>
      <c r="C370" s="15" t="s">
        <v>4</v>
      </c>
      <c r="D370" s="15">
        <v>1500</v>
      </c>
      <c r="E370" s="15">
        <v>1150</v>
      </c>
      <c r="F370" s="15">
        <v>1150</v>
      </c>
      <c r="G370" s="15">
        <v>1150</v>
      </c>
      <c r="H370" s="23"/>
    </row>
    <row r="371" spans="1:8" x14ac:dyDescent="0.25">
      <c r="A371" s="5">
        <v>190</v>
      </c>
      <c r="B371" s="14" t="s">
        <v>223</v>
      </c>
      <c r="C371" s="15" t="s">
        <v>4</v>
      </c>
      <c r="D371" s="15">
        <v>350</v>
      </c>
      <c r="E371" s="15">
        <v>350</v>
      </c>
      <c r="F371" s="15">
        <v>350</v>
      </c>
      <c r="G371" s="15">
        <v>350</v>
      </c>
      <c r="H371" s="23"/>
    </row>
    <row r="372" spans="1:8" x14ac:dyDescent="0.25">
      <c r="B372" s="14"/>
      <c r="C372" s="15"/>
      <c r="D372" s="15"/>
      <c r="E372" s="15"/>
      <c r="F372" s="15"/>
      <c r="G372" s="15"/>
      <c r="H372" s="23"/>
    </row>
    <row r="373" spans="1:8" x14ac:dyDescent="0.25">
      <c r="B373" s="14"/>
      <c r="C373" s="15"/>
      <c r="D373" s="15"/>
      <c r="E373" s="15"/>
      <c r="F373" s="15"/>
      <c r="G373" s="15"/>
      <c r="H373" s="23"/>
    </row>
    <row r="374" spans="1:8" x14ac:dyDescent="0.25">
      <c r="A374" s="5" t="s">
        <v>4</v>
      </c>
      <c r="B374" s="14" t="s">
        <v>224</v>
      </c>
      <c r="C374" s="15">
        <v>0</v>
      </c>
      <c r="D374" s="15">
        <f>SUM(D370:D373)</f>
        <v>1850</v>
      </c>
      <c r="E374" s="15">
        <f>SUM(E370:E373)</f>
        <v>1500</v>
      </c>
      <c r="F374" s="15">
        <f>SUM(F370:F373)</f>
        <v>1500</v>
      </c>
      <c r="G374" s="15">
        <f>SUM(G370:G373)</f>
        <v>1500</v>
      </c>
      <c r="H374" s="23"/>
    </row>
    <row r="375" spans="1:8" x14ac:dyDescent="0.25">
      <c r="A375" s="5" t="s">
        <v>4</v>
      </c>
      <c r="B375" s="17" t="s">
        <v>225</v>
      </c>
      <c r="C375" s="18">
        <v>0</v>
      </c>
      <c r="D375" s="18">
        <f>D344+D358+D363+D368+D374</f>
        <v>8100</v>
      </c>
      <c r="E375" s="18">
        <f>E344+E358+E363+E368+E374</f>
        <v>7510</v>
      </c>
      <c r="F375" s="18">
        <f>F344+F358+F363+F368+F374</f>
        <v>9000</v>
      </c>
      <c r="G375" s="18">
        <f>G344+G358+G363+G368+G374</f>
        <v>5000</v>
      </c>
      <c r="H375" s="23"/>
    </row>
    <row r="376" spans="1:8" x14ac:dyDescent="0.25">
      <c r="A376" s="5" t="s">
        <v>4</v>
      </c>
      <c r="B376" s="14" t="s">
        <v>226</v>
      </c>
      <c r="C376" s="15" t="s">
        <v>4</v>
      </c>
      <c r="D376" s="15" t="s">
        <v>4</v>
      </c>
      <c r="E376" s="15" t="s">
        <v>4</v>
      </c>
      <c r="F376" s="15" t="s">
        <v>4</v>
      </c>
      <c r="G376" s="15" t="s">
        <v>4</v>
      </c>
      <c r="H376" s="23"/>
    </row>
    <row r="377" spans="1:8" x14ac:dyDescent="0.25">
      <c r="A377" s="5" t="s">
        <v>4</v>
      </c>
      <c r="B377" s="14" t="s">
        <v>374</v>
      </c>
      <c r="C377" s="3" t="s">
        <v>4</v>
      </c>
      <c r="D377" s="3" t="s">
        <v>4</v>
      </c>
      <c r="E377" s="3" t="s">
        <v>4</v>
      </c>
      <c r="F377" s="3" t="s">
        <v>4</v>
      </c>
      <c r="G377" s="3" t="s">
        <v>4</v>
      </c>
      <c r="H377" s="23"/>
    </row>
    <row r="378" spans="1:8" x14ac:dyDescent="0.25">
      <c r="A378" s="5">
        <v>0</v>
      </c>
      <c r="B378" s="14" t="s">
        <v>377</v>
      </c>
      <c r="C378" s="15" t="s">
        <v>4</v>
      </c>
      <c r="D378" s="15">
        <v>0</v>
      </c>
      <c r="E378" s="15">
        <v>0</v>
      </c>
      <c r="F378" s="15">
        <v>0</v>
      </c>
      <c r="G378" s="15">
        <v>0</v>
      </c>
      <c r="H378" s="23"/>
    </row>
    <row r="379" spans="1:8" x14ac:dyDescent="0.25">
      <c r="B379" s="14"/>
      <c r="C379" s="15"/>
      <c r="D379" s="15"/>
      <c r="E379" s="15"/>
      <c r="F379" s="15"/>
      <c r="G379" s="15"/>
      <c r="H379" s="23"/>
    </row>
    <row r="380" spans="1:8" x14ac:dyDescent="0.25">
      <c r="B380" s="14"/>
      <c r="C380" s="15"/>
      <c r="D380" s="15"/>
      <c r="E380" s="15"/>
      <c r="F380" s="15"/>
      <c r="G380" s="15"/>
      <c r="H380" s="23"/>
    </row>
    <row r="381" spans="1:8" x14ac:dyDescent="0.25">
      <c r="A381" s="5" t="s">
        <v>4</v>
      </c>
      <c r="B381" s="14" t="s">
        <v>382</v>
      </c>
      <c r="C381" s="15">
        <v>0</v>
      </c>
      <c r="D381" s="15">
        <f>SUM(D378:D380)</f>
        <v>0</v>
      </c>
      <c r="E381" s="15">
        <f>SUM(E378:E380)</f>
        <v>0</v>
      </c>
      <c r="F381" s="15">
        <f>SUM(F378:F380)</f>
        <v>0</v>
      </c>
      <c r="G381" s="15">
        <f>SUM(G378:G380)</f>
        <v>0</v>
      </c>
      <c r="H381" s="23"/>
    </row>
    <row r="382" spans="1:8" x14ac:dyDescent="0.25">
      <c r="A382" s="5" t="s">
        <v>4</v>
      </c>
      <c r="B382" s="14" t="s">
        <v>383</v>
      </c>
      <c r="C382" s="3" t="s">
        <v>4</v>
      </c>
      <c r="D382" s="3" t="s">
        <v>4</v>
      </c>
      <c r="E382" s="3" t="s">
        <v>4</v>
      </c>
      <c r="F382" s="3" t="s">
        <v>4</v>
      </c>
      <c r="G382" s="3" t="s">
        <v>4</v>
      </c>
      <c r="H382" s="23"/>
    </row>
    <row r="383" spans="1:8" x14ac:dyDescent="0.25">
      <c r="A383" s="5">
        <v>0</v>
      </c>
      <c r="B383" s="14" t="s">
        <v>377</v>
      </c>
      <c r="C383" s="15" t="s">
        <v>4</v>
      </c>
      <c r="D383" s="15">
        <v>0</v>
      </c>
      <c r="E383" s="15">
        <v>0</v>
      </c>
      <c r="F383" s="15">
        <v>0</v>
      </c>
      <c r="G383" s="15">
        <v>0</v>
      </c>
      <c r="H383" s="23"/>
    </row>
    <row r="384" spans="1:8" x14ac:dyDescent="0.25">
      <c r="B384" s="14"/>
      <c r="C384" s="15"/>
      <c r="D384" s="15"/>
      <c r="E384" s="15"/>
      <c r="F384" s="15"/>
      <c r="G384" s="15"/>
      <c r="H384" s="23"/>
    </row>
    <row r="385" spans="1:8" x14ac:dyDescent="0.25">
      <c r="B385" s="14"/>
      <c r="C385" s="15"/>
      <c r="D385" s="15"/>
      <c r="E385" s="15"/>
      <c r="F385" s="15"/>
      <c r="G385" s="15"/>
      <c r="H385" s="23"/>
    </row>
    <row r="386" spans="1:8" x14ac:dyDescent="0.25">
      <c r="A386" s="5" t="s">
        <v>4</v>
      </c>
      <c r="B386" s="14" t="s">
        <v>384</v>
      </c>
      <c r="C386" s="15">
        <v>0</v>
      </c>
      <c r="D386" s="15">
        <f>SUM(D383:D385)</f>
        <v>0</v>
      </c>
      <c r="E386" s="15">
        <f>SUM(E383:E385)</f>
        <v>0</v>
      </c>
      <c r="F386" s="15">
        <f>SUM(F383:F385)</f>
        <v>0</v>
      </c>
      <c r="G386" s="15">
        <f>SUM(G383:G385)</f>
        <v>0</v>
      </c>
      <c r="H386" s="23"/>
    </row>
    <row r="387" spans="1:8" x14ac:dyDescent="0.25">
      <c r="A387" s="5" t="s">
        <v>4</v>
      </c>
      <c r="B387" s="14" t="s">
        <v>227</v>
      </c>
      <c r="C387" s="15" t="s">
        <v>4</v>
      </c>
      <c r="D387" s="15" t="s">
        <v>4</v>
      </c>
      <c r="E387" s="15" t="s">
        <v>4</v>
      </c>
      <c r="F387" s="15" t="s">
        <v>4</v>
      </c>
      <c r="G387" s="15" t="s">
        <v>4</v>
      </c>
      <c r="H387" s="23"/>
    </row>
    <row r="388" spans="1:8" x14ac:dyDescent="0.25">
      <c r="A388" s="5">
        <v>191</v>
      </c>
      <c r="B388" s="14" t="s">
        <v>228</v>
      </c>
      <c r="C388" s="15" t="s">
        <v>4</v>
      </c>
      <c r="D388" s="15">
        <v>-50</v>
      </c>
      <c r="E388" s="15">
        <v>-50</v>
      </c>
      <c r="F388" s="15">
        <v>-50</v>
      </c>
      <c r="G388" s="15">
        <v>-50</v>
      </c>
      <c r="H388" s="23"/>
    </row>
    <row r="389" spans="1:8" x14ac:dyDescent="0.25">
      <c r="A389" s="5">
        <v>192</v>
      </c>
      <c r="B389" s="14" t="s">
        <v>351</v>
      </c>
      <c r="C389" s="15" t="s">
        <v>4</v>
      </c>
      <c r="D389" s="15">
        <v>-170</v>
      </c>
      <c r="E389" s="15">
        <v>-170</v>
      </c>
      <c r="F389" s="15">
        <v>-170</v>
      </c>
      <c r="G389" s="15">
        <v>-170</v>
      </c>
      <c r="H389" s="23"/>
    </row>
    <row r="390" spans="1:8" x14ac:dyDescent="0.25">
      <c r="A390" s="5">
        <v>193</v>
      </c>
      <c r="B390" s="14" t="s">
        <v>229</v>
      </c>
      <c r="C390" s="15" t="s">
        <v>4</v>
      </c>
      <c r="D390" s="15">
        <v>0</v>
      </c>
      <c r="E390" s="15">
        <v>5000</v>
      </c>
      <c r="F390" s="15">
        <v>5000</v>
      </c>
      <c r="G390" s="15">
        <v>5000</v>
      </c>
      <c r="H390" s="23"/>
    </row>
    <row r="391" spans="1:8" x14ac:dyDescent="0.25">
      <c r="A391" s="5">
        <v>194</v>
      </c>
      <c r="B391" s="14" t="s">
        <v>230</v>
      </c>
      <c r="C391" s="15" t="s">
        <v>4</v>
      </c>
      <c r="D391" s="15">
        <v>4000</v>
      </c>
      <c r="E391" s="15">
        <v>0</v>
      </c>
      <c r="F391" s="15">
        <v>0</v>
      </c>
      <c r="G391" s="15">
        <v>0</v>
      </c>
      <c r="H391" s="23"/>
    </row>
    <row r="392" spans="1:8" x14ac:dyDescent="0.25">
      <c r="A392" s="5">
        <v>195</v>
      </c>
      <c r="B392" s="14" t="s">
        <v>231</v>
      </c>
      <c r="C392" s="15" t="s">
        <v>4</v>
      </c>
      <c r="D392" s="15">
        <v>-5000</v>
      </c>
      <c r="E392" s="15">
        <v>-8000</v>
      </c>
      <c r="F392" s="15">
        <v>-8000</v>
      </c>
      <c r="G392" s="15">
        <v>-8000</v>
      </c>
      <c r="H392" s="23"/>
    </row>
    <row r="393" spans="1:8" x14ac:dyDescent="0.25">
      <c r="A393" s="5">
        <v>196</v>
      </c>
      <c r="B393" s="14" t="s">
        <v>232</v>
      </c>
      <c r="C393" s="15" t="s">
        <v>4</v>
      </c>
      <c r="D393" s="15">
        <v>500</v>
      </c>
      <c r="E393" s="15">
        <v>0</v>
      </c>
      <c r="F393" s="15">
        <v>0</v>
      </c>
      <c r="G393" s="15">
        <v>0</v>
      </c>
      <c r="H393" s="23"/>
    </row>
    <row r="394" spans="1:8" x14ac:dyDescent="0.25">
      <c r="B394" s="14"/>
      <c r="C394" s="15"/>
      <c r="D394" s="15"/>
      <c r="E394" s="15"/>
      <c r="F394" s="15"/>
      <c r="G394" s="15"/>
      <c r="H394" s="23"/>
    </row>
    <row r="395" spans="1:8" x14ac:dyDescent="0.25">
      <c r="B395" s="14"/>
      <c r="C395" s="15"/>
      <c r="D395" s="15"/>
      <c r="E395" s="15"/>
      <c r="F395" s="15"/>
      <c r="G395" s="15"/>
      <c r="H395" s="23"/>
    </row>
    <row r="396" spans="1:8" x14ac:dyDescent="0.25">
      <c r="A396" s="5" t="s">
        <v>4</v>
      </c>
      <c r="B396" s="14" t="s">
        <v>233</v>
      </c>
      <c r="C396" s="15">
        <v>0</v>
      </c>
      <c r="D396" s="15">
        <f>SUM(D388:D395)</f>
        <v>-720</v>
      </c>
      <c r="E396" s="15">
        <f>SUM(E388:E395)</f>
        <v>-3220</v>
      </c>
      <c r="F396" s="15">
        <f>SUM(F388:F395)</f>
        <v>-3220</v>
      </c>
      <c r="G396" s="15">
        <f>SUM(G388:G395)</f>
        <v>-3220</v>
      </c>
      <c r="H396" s="23"/>
    </row>
    <row r="397" spans="1:8" x14ac:dyDescent="0.25">
      <c r="A397" s="5" t="s">
        <v>4</v>
      </c>
      <c r="B397" s="14" t="s">
        <v>234</v>
      </c>
      <c r="C397" s="15" t="s">
        <v>4</v>
      </c>
      <c r="D397" s="15" t="s">
        <v>4</v>
      </c>
      <c r="E397" s="15" t="s">
        <v>4</v>
      </c>
      <c r="F397" s="15" t="s">
        <v>4</v>
      </c>
      <c r="G397" s="15" t="s">
        <v>4</v>
      </c>
      <c r="H397" s="23"/>
    </row>
    <row r="398" spans="1:8" x14ac:dyDescent="0.25">
      <c r="A398" s="5">
        <v>197</v>
      </c>
      <c r="B398" s="14" t="s">
        <v>235</v>
      </c>
      <c r="C398" s="15" t="s">
        <v>4</v>
      </c>
      <c r="D398" s="15">
        <v>4070</v>
      </c>
      <c r="E398" s="15">
        <v>4070</v>
      </c>
      <c r="F398" s="15">
        <v>4070</v>
      </c>
      <c r="G398" s="15">
        <v>4070</v>
      </c>
      <c r="H398" s="23"/>
    </row>
    <row r="399" spans="1:8" x14ac:dyDescent="0.25">
      <c r="B399" s="14"/>
      <c r="C399" s="15"/>
      <c r="D399" s="15"/>
      <c r="E399" s="15"/>
      <c r="F399" s="15"/>
      <c r="G399" s="15"/>
      <c r="H399" s="23"/>
    </row>
    <row r="400" spans="1:8" x14ac:dyDescent="0.25">
      <c r="B400" s="14"/>
      <c r="C400" s="15"/>
      <c r="D400" s="15"/>
      <c r="E400" s="15"/>
      <c r="F400" s="15"/>
      <c r="G400" s="15"/>
      <c r="H400" s="23"/>
    </row>
    <row r="401" spans="1:8" x14ac:dyDescent="0.25">
      <c r="A401" s="5" t="s">
        <v>4</v>
      </c>
      <c r="B401" s="14" t="s">
        <v>236</v>
      </c>
      <c r="C401" s="15">
        <v>0</v>
      </c>
      <c r="D401" s="15">
        <f>SUM(D398:D400)</f>
        <v>4070</v>
      </c>
      <c r="E401" s="15">
        <f>SUM(E398:E400)</f>
        <v>4070</v>
      </c>
      <c r="F401" s="15">
        <f>SUM(F398:F400)</f>
        <v>4070</v>
      </c>
      <c r="G401" s="15">
        <f>SUM(G398:G400)</f>
        <v>4070</v>
      </c>
      <c r="H401" s="23"/>
    </row>
    <row r="402" spans="1:8" x14ac:dyDescent="0.25">
      <c r="A402" s="5" t="s">
        <v>4</v>
      </c>
      <c r="B402" s="14" t="s">
        <v>237</v>
      </c>
      <c r="C402" s="15" t="s">
        <v>4</v>
      </c>
      <c r="D402" s="15" t="s">
        <v>4</v>
      </c>
      <c r="E402" s="15" t="s">
        <v>4</v>
      </c>
      <c r="F402" s="15" t="s">
        <v>4</v>
      </c>
      <c r="G402" s="15" t="s">
        <v>4</v>
      </c>
      <c r="H402" s="23"/>
    </row>
    <row r="403" spans="1:8" x14ac:dyDescent="0.25">
      <c r="A403" s="5">
        <v>198</v>
      </c>
      <c r="B403" s="14" t="s">
        <v>238</v>
      </c>
      <c r="C403" s="15" t="s">
        <v>4</v>
      </c>
      <c r="D403" s="15">
        <v>50</v>
      </c>
      <c r="E403" s="15">
        <v>300</v>
      </c>
      <c r="F403" s="15">
        <v>550</v>
      </c>
      <c r="G403" s="15">
        <v>800</v>
      </c>
      <c r="H403" s="23"/>
    </row>
    <row r="404" spans="1:8" x14ac:dyDescent="0.25">
      <c r="A404" s="5">
        <v>199</v>
      </c>
      <c r="B404" s="14" t="s">
        <v>239</v>
      </c>
      <c r="C404" s="15" t="s">
        <v>4</v>
      </c>
      <c r="D404" s="15">
        <v>100</v>
      </c>
      <c r="E404" s="15">
        <v>200</v>
      </c>
      <c r="F404" s="15">
        <v>300</v>
      </c>
      <c r="G404" s="15">
        <v>400</v>
      </c>
      <c r="H404" s="23"/>
    </row>
    <row r="405" spans="1:8" x14ac:dyDescent="0.25">
      <c r="A405" s="5">
        <v>200</v>
      </c>
      <c r="B405" s="14" t="s">
        <v>240</v>
      </c>
      <c r="C405" s="15" t="s">
        <v>4</v>
      </c>
      <c r="D405" s="15">
        <v>150</v>
      </c>
      <c r="E405" s="15">
        <v>300</v>
      </c>
      <c r="F405" s="15">
        <v>450</v>
      </c>
      <c r="G405" s="15">
        <v>600</v>
      </c>
      <c r="H405" s="23"/>
    </row>
    <row r="406" spans="1:8" x14ac:dyDescent="0.25">
      <c r="A406" s="5">
        <v>201</v>
      </c>
      <c r="B406" s="14" t="s">
        <v>241</v>
      </c>
      <c r="C406" s="15" t="s">
        <v>4</v>
      </c>
      <c r="D406" s="15">
        <v>-500</v>
      </c>
      <c r="E406" s="15">
        <v>0</v>
      </c>
      <c r="F406" s="15">
        <v>-500</v>
      </c>
      <c r="G406" s="15">
        <v>0</v>
      </c>
      <c r="H406" s="23"/>
    </row>
    <row r="407" spans="1:8" x14ac:dyDescent="0.25">
      <c r="A407" s="5">
        <v>202</v>
      </c>
      <c r="B407" s="14" t="s">
        <v>242</v>
      </c>
      <c r="C407" s="15" t="s">
        <v>4</v>
      </c>
      <c r="D407" s="15">
        <v>-500</v>
      </c>
      <c r="E407" s="15">
        <v>-500</v>
      </c>
      <c r="F407" s="15">
        <v>-500</v>
      </c>
      <c r="G407" s="15">
        <v>-500</v>
      </c>
      <c r="H407" s="23"/>
    </row>
    <row r="408" spans="1:8" x14ac:dyDescent="0.25">
      <c r="A408" s="5">
        <v>203</v>
      </c>
      <c r="B408" s="14" t="s">
        <v>243</v>
      </c>
      <c r="C408" s="15" t="s">
        <v>4</v>
      </c>
      <c r="D408" s="15">
        <v>-300</v>
      </c>
      <c r="E408" s="15">
        <v>-300</v>
      </c>
      <c r="F408" s="15">
        <v>-300</v>
      </c>
      <c r="G408" s="15">
        <v>-300</v>
      </c>
      <c r="H408" s="23"/>
    </row>
    <row r="409" spans="1:8" x14ac:dyDescent="0.25">
      <c r="A409" s="5">
        <v>204</v>
      </c>
      <c r="B409" s="14" t="s">
        <v>244</v>
      </c>
      <c r="C409" s="15" t="s">
        <v>4</v>
      </c>
      <c r="D409" s="15">
        <v>-500</v>
      </c>
      <c r="E409" s="15">
        <v>-500</v>
      </c>
      <c r="F409" s="15">
        <v>-500</v>
      </c>
      <c r="G409" s="15">
        <v>-500</v>
      </c>
      <c r="H409" s="23"/>
    </row>
    <row r="410" spans="1:8" x14ac:dyDescent="0.25">
      <c r="A410" s="5">
        <v>205</v>
      </c>
      <c r="B410" s="14" t="s">
        <v>245</v>
      </c>
      <c r="C410" s="15" t="s">
        <v>4</v>
      </c>
      <c r="D410" s="15">
        <v>2000</v>
      </c>
      <c r="E410" s="15">
        <v>0</v>
      </c>
      <c r="F410" s="15">
        <v>0</v>
      </c>
      <c r="G410" s="15">
        <v>0</v>
      </c>
      <c r="H410" s="23"/>
    </row>
    <row r="411" spans="1:8" x14ac:dyDescent="0.25">
      <c r="A411" s="5">
        <v>206</v>
      </c>
      <c r="B411" s="14" t="s">
        <v>352</v>
      </c>
      <c r="C411" s="15" t="s">
        <v>4</v>
      </c>
      <c r="D411" s="15">
        <v>750</v>
      </c>
      <c r="E411" s="15">
        <v>750</v>
      </c>
      <c r="F411" s="15">
        <v>750</v>
      </c>
      <c r="G411" s="15">
        <v>750</v>
      </c>
      <c r="H411" s="23"/>
    </row>
    <row r="412" spans="1:8" x14ac:dyDescent="0.25">
      <c r="A412" s="5">
        <v>207</v>
      </c>
      <c r="B412" s="14" t="s">
        <v>353</v>
      </c>
      <c r="C412" s="15" t="s">
        <v>4</v>
      </c>
      <c r="D412" s="15">
        <v>400</v>
      </c>
      <c r="E412" s="15">
        <v>800</v>
      </c>
      <c r="F412" s="15">
        <v>1200</v>
      </c>
      <c r="G412" s="15">
        <v>1600</v>
      </c>
      <c r="H412" s="23"/>
    </row>
    <row r="413" spans="1:8" x14ac:dyDescent="0.25">
      <c r="A413" s="5">
        <v>208</v>
      </c>
      <c r="B413" s="14" t="s">
        <v>354</v>
      </c>
      <c r="C413" s="15" t="s">
        <v>4</v>
      </c>
      <c r="D413" s="15">
        <v>300</v>
      </c>
      <c r="E413" s="15">
        <v>600</v>
      </c>
      <c r="F413" s="15">
        <v>900</v>
      </c>
      <c r="G413" s="15">
        <v>1200</v>
      </c>
      <c r="H413" s="23"/>
    </row>
    <row r="414" spans="1:8" x14ac:dyDescent="0.25">
      <c r="A414" s="5">
        <v>209</v>
      </c>
      <c r="B414" s="14" t="s">
        <v>355</v>
      </c>
      <c r="C414" s="15" t="s">
        <v>4</v>
      </c>
      <c r="D414" s="15">
        <v>200</v>
      </c>
      <c r="E414" s="15">
        <v>400</v>
      </c>
      <c r="F414" s="15">
        <v>600</v>
      </c>
      <c r="G414" s="15">
        <v>800</v>
      </c>
      <c r="H414" s="23"/>
    </row>
    <row r="415" spans="1:8" x14ac:dyDescent="0.25">
      <c r="A415" s="5">
        <v>210</v>
      </c>
      <c r="B415" s="14" t="s">
        <v>356</v>
      </c>
      <c r="C415" s="15" t="s">
        <v>4</v>
      </c>
      <c r="D415" s="15">
        <v>600</v>
      </c>
      <c r="E415" s="15">
        <v>1200</v>
      </c>
      <c r="F415" s="15">
        <v>1800</v>
      </c>
      <c r="G415" s="15">
        <v>2400</v>
      </c>
      <c r="H415" s="23"/>
    </row>
    <row r="416" spans="1:8" x14ac:dyDescent="0.25">
      <c r="A416" s="5">
        <v>211</v>
      </c>
      <c r="B416" s="14" t="s">
        <v>357</v>
      </c>
      <c r="C416" s="15" t="s">
        <v>4</v>
      </c>
      <c r="D416" s="15">
        <v>200</v>
      </c>
      <c r="E416" s="15">
        <v>400</v>
      </c>
      <c r="F416" s="15">
        <v>600</v>
      </c>
      <c r="G416" s="15">
        <v>800</v>
      </c>
      <c r="H416" s="23"/>
    </row>
    <row r="417" spans="1:8" x14ac:dyDescent="0.25">
      <c r="B417" s="14"/>
      <c r="C417" s="15"/>
      <c r="D417" s="15"/>
      <c r="E417" s="15"/>
      <c r="F417" s="15"/>
      <c r="G417" s="15"/>
      <c r="H417" s="23"/>
    </row>
    <row r="418" spans="1:8" x14ac:dyDescent="0.25">
      <c r="B418" s="14"/>
      <c r="C418" s="15"/>
      <c r="D418" s="15"/>
      <c r="E418" s="15"/>
      <c r="F418" s="15"/>
      <c r="G418" s="15"/>
      <c r="H418" s="23"/>
    </row>
    <row r="419" spans="1:8" x14ac:dyDescent="0.25">
      <c r="A419" s="5" t="s">
        <v>4</v>
      </c>
      <c r="B419" s="14" t="s">
        <v>247</v>
      </c>
      <c r="C419" s="15">
        <v>0</v>
      </c>
      <c r="D419" s="15">
        <f>SUM(D403:D418)</f>
        <v>2950</v>
      </c>
      <c r="E419" s="15">
        <f>SUM(E403:E418)</f>
        <v>3650</v>
      </c>
      <c r="F419" s="15">
        <f>SUM(F403:F418)</f>
        <v>5350</v>
      </c>
      <c r="G419" s="15">
        <f>SUM(G403:G418)</f>
        <v>8050</v>
      </c>
      <c r="H419" s="23"/>
    </row>
    <row r="420" spans="1:8" x14ac:dyDescent="0.25">
      <c r="A420" s="5" t="s">
        <v>4</v>
      </c>
      <c r="B420" s="14" t="s">
        <v>248</v>
      </c>
      <c r="C420" s="15" t="s">
        <v>4</v>
      </c>
      <c r="D420" s="15" t="s">
        <v>4</v>
      </c>
      <c r="E420" s="15" t="s">
        <v>4</v>
      </c>
      <c r="F420" s="15" t="s">
        <v>4</v>
      </c>
      <c r="G420" s="15" t="s">
        <v>4</v>
      </c>
      <c r="H420" s="23"/>
    </row>
    <row r="421" spans="1:8" x14ac:dyDescent="0.25">
      <c r="A421" s="5">
        <v>212</v>
      </c>
      <c r="B421" s="14" t="s">
        <v>249</v>
      </c>
      <c r="C421" s="15" t="s">
        <v>4</v>
      </c>
      <c r="D421" s="15">
        <v>-500</v>
      </c>
      <c r="E421" s="15">
        <v>-500</v>
      </c>
      <c r="F421" s="15">
        <v>-500</v>
      </c>
      <c r="G421" s="15">
        <v>-500</v>
      </c>
      <c r="H421" s="23"/>
    </row>
    <row r="422" spans="1:8" x14ac:dyDescent="0.25">
      <c r="A422" s="5">
        <v>213</v>
      </c>
      <c r="B422" s="14" t="s">
        <v>250</v>
      </c>
      <c r="C422" s="15" t="s">
        <v>4</v>
      </c>
      <c r="D422" s="15">
        <v>1050</v>
      </c>
      <c r="E422" s="15">
        <v>0</v>
      </c>
      <c r="F422" s="15">
        <v>1050</v>
      </c>
      <c r="G422" s="15">
        <v>0</v>
      </c>
      <c r="H422" s="23"/>
    </row>
    <row r="423" spans="1:8" x14ac:dyDescent="0.25">
      <c r="A423" s="5">
        <v>214</v>
      </c>
      <c r="B423" s="14" t="s">
        <v>251</v>
      </c>
      <c r="C423" s="15" t="s">
        <v>4</v>
      </c>
      <c r="D423" s="15">
        <v>-500</v>
      </c>
      <c r="E423" s="15">
        <v>-1000</v>
      </c>
      <c r="F423" s="15">
        <v>-1000</v>
      </c>
      <c r="G423" s="15">
        <v>-1000</v>
      </c>
      <c r="H423" s="23"/>
    </row>
    <row r="424" spans="1:8" x14ac:dyDescent="0.25">
      <c r="A424" s="5">
        <v>215</v>
      </c>
      <c r="B424" s="14" t="s">
        <v>252</v>
      </c>
      <c r="C424" s="15" t="s">
        <v>4</v>
      </c>
      <c r="D424" s="15">
        <v>-2500</v>
      </c>
      <c r="E424" s="15">
        <v>-2500</v>
      </c>
      <c r="F424" s="15">
        <v>-2500</v>
      </c>
      <c r="G424" s="15">
        <v>-2500</v>
      </c>
      <c r="H424" s="23"/>
    </row>
    <row r="425" spans="1:8" x14ac:dyDescent="0.25">
      <c r="A425" s="5">
        <v>216</v>
      </c>
      <c r="B425" s="14" t="s">
        <v>253</v>
      </c>
      <c r="C425" s="15" t="s">
        <v>4</v>
      </c>
      <c r="D425" s="15">
        <v>-700</v>
      </c>
      <c r="E425" s="15">
        <v>0</v>
      </c>
      <c r="F425" s="15">
        <v>-700</v>
      </c>
      <c r="G425" s="15">
        <v>0</v>
      </c>
      <c r="H425" s="23"/>
    </row>
    <row r="426" spans="1:8" x14ac:dyDescent="0.25">
      <c r="A426" s="5">
        <v>217</v>
      </c>
      <c r="B426" s="14" t="s">
        <v>254</v>
      </c>
      <c r="C426" s="15" t="s">
        <v>4</v>
      </c>
      <c r="D426" s="15">
        <v>150</v>
      </c>
      <c r="E426" s="15">
        <v>250</v>
      </c>
      <c r="F426" s="15">
        <v>350</v>
      </c>
      <c r="G426" s="15">
        <v>450</v>
      </c>
      <c r="H426" s="23"/>
    </row>
    <row r="427" spans="1:8" x14ac:dyDescent="0.25">
      <c r="A427" s="5">
        <v>218</v>
      </c>
      <c r="B427" s="14" t="s">
        <v>255</v>
      </c>
      <c r="C427" s="15" t="s">
        <v>4</v>
      </c>
      <c r="D427" s="15">
        <v>-1200</v>
      </c>
      <c r="E427" s="15">
        <v>-1200</v>
      </c>
      <c r="F427" s="15">
        <v>-1200</v>
      </c>
      <c r="G427" s="15">
        <v>-1200</v>
      </c>
      <c r="H427" s="23"/>
    </row>
    <row r="428" spans="1:8" x14ac:dyDescent="0.25">
      <c r="A428" s="5">
        <v>219</v>
      </c>
      <c r="B428" s="14" t="s">
        <v>358</v>
      </c>
      <c r="C428" s="15" t="s">
        <v>4</v>
      </c>
      <c r="D428" s="15">
        <v>-1100</v>
      </c>
      <c r="E428" s="15">
        <v>-2200</v>
      </c>
      <c r="F428" s="15">
        <v>-2200</v>
      </c>
      <c r="G428" s="15">
        <v>-2200</v>
      </c>
      <c r="H428" s="23"/>
    </row>
    <row r="429" spans="1:8" x14ac:dyDescent="0.25">
      <c r="A429" s="5">
        <v>220</v>
      </c>
      <c r="B429" s="14" t="s">
        <v>359</v>
      </c>
      <c r="C429" s="15" t="s">
        <v>4</v>
      </c>
      <c r="D429" s="15">
        <v>0</v>
      </c>
      <c r="E429" s="15">
        <v>800</v>
      </c>
      <c r="F429" s="15">
        <v>2000</v>
      </c>
      <c r="G429" s="15">
        <v>2000</v>
      </c>
      <c r="H429" s="23"/>
    </row>
    <row r="430" spans="1:8" x14ac:dyDescent="0.25">
      <c r="A430" s="5">
        <v>221</v>
      </c>
      <c r="B430" s="14" t="s">
        <v>360</v>
      </c>
      <c r="C430" s="15" t="s">
        <v>4</v>
      </c>
      <c r="D430" s="15">
        <v>2900</v>
      </c>
      <c r="E430" s="15">
        <v>5000</v>
      </c>
      <c r="F430" s="15">
        <v>5000</v>
      </c>
      <c r="G430" s="15">
        <v>5000</v>
      </c>
      <c r="H430" s="23"/>
    </row>
    <row r="431" spans="1:8" x14ac:dyDescent="0.25">
      <c r="A431" s="5">
        <v>222</v>
      </c>
      <c r="B431" s="14" t="s">
        <v>361</v>
      </c>
      <c r="C431" s="15" t="s">
        <v>4</v>
      </c>
      <c r="D431" s="15">
        <v>1050</v>
      </c>
      <c r="E431" s="15">
        <v>1050</v>
      </c>
      <c r="F431" s="15">
        <v>1050</v>
      </c>
      <c r="G431" s="15">
        <v>1050</v>
      </c>
      <c r="H431" s="23"/>
    </row>
    <row r="432" spans="1:8" x14ac:dyDescent="0.25">
      <c r="A432" s="5">
        <v>223</v>
      </c>
      <c r="B432" s="14" t="s">
        <v>362</v>
      </c>
      <c r="C432" s="15" t="s">
        <v>4</v>
      </c>
      <c r="D432" s="15">
        <v>125</v>
      </c>
      <c r="E432" s="15">
        <v>125</v>
      </c>
      <c r="F432" s="15">
        <v>125</v>
      </c>
      <c r="G432" s="15">
        <v>125</v>
      </c>
      <c r="H432" s="23"/>
    </row>
    <row r="433" spans="1:8" x14ac:dyDescent="0.25">
      <c r="A433" s="5">
        <v>224</v>
      </c>
      <c r="B433" s="14" t="s">
        <v>363</v>
      </c>
      <c r="C433" s="15" t="s">
        <v>4</v>
      </c>
      <c r="D433" s="15">
        <v>2500</v>
      </c>
      <c r="E433" s="15">
        <v>2800</v>
      </c>
      <c r="F433" s="15">
        <v>0</v>
      </c>
      <c r="G433" s="15">
        <v>-900</v>
      </c>
      <c r="H433" s="23"/>
    </row>
    <row r="434" spans="1:8" x14ac:dyDescent="0.25">
      <c r="B434" s="14"/>
      <c r="C434" s="15"/>
      <c r="D434" s="15"/>
      <c r="E434" s="15"/>
      <c r="F434" s="15"/>
      <c r="G434" s="15"/>
      <c r="H434" s="23"/>
    </row>
    <row r="435" spans="1:8" x14ac:dyDescent="0.25">
      <c r="B435" s="14"/>
      <c r="C435" s="15"/>
      <c r="D435" s="15"/>
      <c r="E435" s="15"/>
      <c r="F435" s="15"/>
      <c r="G435" s="15"/>
      <c r="H435" s="23"/>
    </row>
    <row r="436" spans="1:8" x14ac:dyDescent="0.25">
      <c r="A436" s="5" t="s">
        <v>4</v>
      </c>
      <c r="B436" s="14" t="s">
        <v>256</v>
      </c>
      <c r="C436" s="15">
        <v>0</v>
      </c>
      <c r="D436" s="15">
        <f>SUM(D421:D435)</f>
        <v>1275</v>
      </c>
      <c r="E436" s="15">
        <f>SUM(E421:E435)</f>
        <v>2625</v>
      </c>
      <c r="F436" s="15">
        <f>SUM(F421:F435)</f>
        <v>1475</v>
      </c>
      <c r="G436" s="15">
        <f>SUM(G421:G435)</f>
        <v>325</v>
      </c>
      <c r="H436" s="23"/>
    </row>
    <row r="437" spans="1:8" x14ac:dyDescent="0.25">
      <c r="A437" s="5" t="s">
        <v>4</v>
      </c>
      <c r="B437" s="14" t="s">
        <v>257</v>
      </c>
      <c r="C437" s="15" t="s">
        <v>4</v>
      </c>
      <c r="D437" s="15" t="s">
        <v>4</v>
      </c>
      <c r="E437" s="15" t="s">
        <v>4</v>
      </c>
      <c r="F437" s="15" t="s">
        <v>4</v>
      </c>
      <c r="G437" s="15" t="s">
        <v>4</v>
      </c>
      <c r="H437" s="23"/>
    </row>
    <row r="438" spans="1:8" x14ac:dyDescent="0.25">
      <c r="A438" s="5">
        <v>225</v>
      </c>
      <c r="B438" s="14" t="s">
        <v>258</v>
      </c>
      <c r="C438" s="15" t="s">
        <v>4</v>
      </c>
      <c r="D438" s="15">
        <v>-182816</v>
      </c>
      <c r="E438" s="15">
        <v>-182816</v>
      </c>
      <c r="F438" s="15">
        <v>-182816</v>
      </c>
      <c r="G438" s="15">
        <v>-182816</v>
      </c>
      <c r="H438" s="23"/>
    </row>
    <row r="439" spans="1:8" x14ac:dyDescent="0.25">
      <c r="A439" s="5">
        <v>226</v>
      </c>
      <c r="B439" s="14" t="s">
        <v>259</v>
      </c>
      <c r="C439" s="15" t="s">
        <v>4</v>
      </c>
      <c r="D439" s="15">
        <v>264280</v>
      </c>
      <c r="E439" s="15">
        <v>264280</v>
      </c>
      <c r="F439" s="15">
        <v>264280</v>
      </c>
      <c r="G439" s="15">
        <v>264280</v>
      </c>
      <c r="H439" s="23"/>
    </row>
    <row r="440" spans="1:8" x14ac:dyDescent="0.25">
      <c r="A440" s="5">
        <v>227</v>
      </c>
      <c r="B440" s="14" t="s">
        <v>260</v>
      </c>
      <c r="C440" s="15" t="s">
        <v>4</v>
      </c>
      <c r="D440" s="15">
        <v>-230</v>
      </c>
      <c r="E440" s="15">
        <v>-230</v>
      </c>
      <c r="F440" s="15">
        <v>-230</v>
      </c>
      <c r="G440" s="15">
        <v>-230</v>
      </c>
      <c r="H440" s="23"/>
    </row>
    <row r="441" spans="1:8" x14ac:dyDescent="0.25">
      <c r="A441" s="5">
        <v>228</v>
      </c>
      <c r="B441" s="14" t="s">
        <v>261</v>
      </c>
      <c r="C441" s="15" t="s">
        <v>4</v>
      </c>
      <c r="D441" s="15">
        <v>-820</v>
      </c>
      <c r="E441" s="15">
        <v>-820</v>
      </c>
      <c r="F441" s="15">
        <v>-820</v>
      </c>
      <c r="G441" s="15">
        <v>-820</v>
      </c>
      <c r="H441" s="23"/>
    </row>
    <row r="442" spans="1:8" x14ac:dyDescent="0.25">
      <c r="A442" s="5">
        <v>229</v>
      </c>
      <c r="B442" s="14" t="s">
        <v>262</v>
      </c>
      <c r="C442" s="15" t="s">
        <v>4</v>
      </c>
      <c r="D442" s="15">
        <v>-200</v>
      </c>
      <c r="E442" s="15">
        <v>-200</v>
      </c>
      <c r="F442" s="15">
        <v>-200</v>
      </c>
      <c r="G442" s="15">
        <v>-200</v>
      </c>
      <c r="H442" s="23"/>
    </row>
    <row r="443" spans="1:8" x14ac:dyDescent="0.25">
      <c r="A443" s="5">
        <v>230</v>
      </c>
      <c r="B443" s="14" t="s">
        <v>263</v>
      </c>
      <c r="C443" s="15" t="s">
        <v>4</v>
      </c>
      <c r="D443" s="15">
        <v>1380</v>
      </c>
      <c r="E443" s="15">
        <v>1380</v>
      </c>
      <c r="F443" s="15">
        <v>1380</v>
      </c>
      <c r="G443" s="15">
        <v>1380</v>
      </c>
      <c r="H443" s="23"/>
    </row>
    <row r="444" spans="1:8" x14ac:dyDescent="0.25">
      <c r="A444" s="5">
        <v>231</v>
      </c>
      <c r="B444" s="14" t="s">
        <v>264</v>
      </c>
      <c r="C444" s="15" t="s">
        <v>4</v>
      </c>
      <c r="D444" s="15">
        <v>-400</v>
      </c>
      <c r="E444" s="15">
        <v>-400</v>
      </c>
      <c r="F444" s="15">
        <v>-400</v>
      </c>
      <c r="G444" s="15">
        <v>-400</v>
      </c>
      <c r="H444" s="23"/>
    </row>
    <row r="445" spans="1:8" x14ac:dyDescent="0.25">
      <c r="A445" s="5">
        <v>232</v>
      </c>
      <c r="B445" s="14" t="s">
        <v>246</v>
      </c>
      <c r="C445" s="15" t="s">
        <v>4</v>
      </c>
      <c r="D445" s="15">
        <v>750</v>
      </c>
      <c r="E445" s="15">
        <v>750</v>
      </c>
      <c r="F445" s="15">
        <v>750</v>
      </c>
      <c r="G445" s="15">
        <v>750</v>
      </c>
      <c r="H445" s="23"/>
    </row>
    <row r="446" spans="1:8" x14ac:dyDescent="0.25">
      <c r="A446" s="5">
        <v>233</v>
      </c>
      <c r="B446" s="14" t="s">
        <v>265</v>
      </c>
      <c r="C446" s="15" t="s">
        <v>4</v>
      </c>
      <c r="D446" s="15">
        <v>6200</v>
      </c>
      <c r="E446" s="15">
        <v>6200</v>
      </c>
      <c r="F446" s="15">
        <v>11200</v>
      </c>
      <c r="G446" s="15">
        <v>11200</v>
      </c>
      <c r="H446" s="23"/>
    </row>
    <row r="447" spans="1:8" x14ac:dyDescent="0.25">
      <c r="A447" s="5">
        <v>234</v>
      </c>
      <c r="B447" s="14" t="s">
        <v>266</v>
      </c>
      <c r="C447" s="15" t="s">
        <v>4</v>
      </c>
      <c r="D447" s="15">
        <v>200</v>
      </c>
      <c r="E447" s="15">
        <v>400</v>
      </c>
      <c r="F447" s="15">
        <v>600</v>
      </c>
      <c r="G447" s="15">
        <v>800</v>
      </c>
      <c r="H447" s="23"/>
    </row>
    <row r="448" spans="1:8" x14ac:dyDescent="0.25">
      <c r="A448" s="5">
        <v>235</v>
      </c>
      <c r="B448" s="14" t="s">
        <v>267</v>
      </c>
      <c r="C448" s="15" t="s">
        <v>4</v>
      </c>
      <c r="D448" s="15">
        <v>-6750</v>
      </c>
      <c r="E448" s="15">
        <v>-6750</v>
      </c>
      <c r="F448" s="15">
        <v>-6750</v>
      </c>
      <c r="G448" s="15">
        <v>-6750</v>
      </c>
      <c r="H448" s="23"/>
    </row>
    <row r="449" spans="1:8" x14ac:dyDescent="0.25">
      <c r="A449" s="5">
        <v>236</v>
      </c>
      <c r="B449" s="14" t="s">
        <v>364</v>
      </c>
      <c r="C449" s="15" t="s">
        <v>4</v>
      </c>
      <c r="D449" s="15">
        <v>4550</v>
      </c>
      <c r="E449" s="15">
        <v>550</v>
      </c>
      <c r="F449" s="15">
        <v>-2300</v>
      </c>
      <c r="G449" s="15">
        <v>-2300</v>
      </c>
      <c r="H449" s="23"/>
    </row>
    <row r="450" spans="1:8" x14ac:dyDescent="0.25">
      <c r="A450" s="5">
        <v>237</v>
      </c>
      <c r="B450" s="14" t="s">
        <v>365</v>
      </c>
      <c r="C450" s="15" t="s">
        <v>4</v>
      </c>
      <c r="D450" s="15">
        <v>10550</v>
      </c>
      <c r="E450" s="15">
        <v>24500</v>
      </c>
      <c r="F450" s="15">
        <v>28000</v>
      </c>
      <c r="G450" s="15">
        <v>31000</v>
      </c>
      <c r="H450" s="23"/>
    </row>
    <row r="451" spans="1:8" x14ac:dyDescent="0.25">
      <c r="B451" s="14"/>
      <c r="C451" s="15"/>
      <c r="D451" s="15"/>
      <c r="E451" s="15"/>
      <c r="F451" s="15"/>
      <c r="G451" s="15"/>
      <c r="H451" s="23"/>
    </row>
    <row r="452" spans="1:8" x14ac:dyDescent="0.25">
      <c r="B452" s="14"/>
      <c r="C452" s="15"/>
      <c r="D452" s="15"/>
      <c r="E452" s="15"/>
      <c r="F452" s="15"/>
      <c r="G452" s="15"/>
      <c r="H452" s="23"/>
    </row>
    <row r="453" spans="1:8" x14ac:dyDescent="0.25">
      <c r="A453" s="5" t="s">
        <v>4</v>
      </c>
      <c r="B453" s="14" t="s">
        <v>268</v>
      </c>
      <c r="C453" s="15">
        <v>0</v>
      </c>
      <c r="D453" s="15">
        <f>SUM(D438:D452)</f>
        <v>96694</v>
      </c>
      <c r="E453" s="15">
        <f>SUM(E438:E452)</f>
        <v>106844</v>
      </c>
      <c r="F453" s="15">
        <f>SUM(F438:F452)</f>
        <v>112694</v>
      </c>
      <c r="G453" s="15">
        <f>SUM(G438:G452)</f>
        <v>115894</v>
      </c>
      <c r="H453" s="23"/>
    </row>
    <row r="454" spans="1:8" x14ac:dyDescent="0.25">
      <c r="A454" s="5" t="s">
        <v>4</v>
      </c>
      <c r="B454" s="14" t="s">
        <v>269</v>
      </c>
      <c r="C454" s="15" t="s">
        <v>4</v>
      </c>
      <c r="D454" s="15" t="s">
        <v>4</v>
      </c>
      <c r="E454" s="15" t="s">
        <v>4</v>
      </c>
      <c r="F454" s="15" t="s">
        <v>4</v>
      </c>
      <c r="G454" s="15" t="s">
        <v>4</v>
      </c>
      <c r="H454" s="23"/>
    </row>
    <row r="455" spans="1:8" x14ac:dyDescent="0.25">
      <c r="A455" s="5">
        <v>238</v>
      </c>
      <c r="B455" s="14" t="s">
        <v>270</v>
      </c>
      <c r="C455" s="15" t="s">
        <v>4</v>
      </c>
      <c r="D455" s="15">
        <v>836</v>
      </c>
      <c r="E455" s="15">
        <v>3361</v>
      </c>
      <c r="F455" s="15">
        <v>5209</v>
      </c>
      <c r="G455" s="15">
        <v>8935</v>
      </c>
      <c r="H455" s="23"/>
    </row>
    <row r="456" spans="1:8" x14ac:dyDescent="0.25">
      <c r="A456" s="5">
        <v>239</v>
      </c>
      <c r="B456" s="14" t="s">
        <v>271</v>
      </c>
      <c r="C456" s="15" t="s">
        <v>4</v>
      </c>
      <c r="D456" s="15">
        <v>844</v>
      </c>
      <c r="E456" s="15">
        <v>3360</v>
      </c>
      <c r="F456" s="15">
        <v>4914</v>
      </c>
      <c r="G456" s="15">
        <v>9178</v>
      </c>
      <c r="H456" s="23"/>
    </row>
    <row r="457" spans="1:8" x14ac:dyDescent="0.25">
      <c r="A457" s="5">
        <v>240</v>
      </c>
      <c r="B457" s="14" t="s">
        <v>272</v>
      </c>
      <c r="C457" s="15" t="s">
        <v>4</v>
      </c>
      <c r="D457" s="15">
        <v>350</v>
      </c>
      <c r="E457" s="15">
        <v>700</v>
      </c>
      <c r="F457" s="15">
        <v>1050</v>
      </c>
      <c r="G457" s="15">
        <v>1400</v>
      </c>
      <c r="H457" s="23"/>
    </row>
    <row r="458" spans="1:8" x14ac:dyDescent="0.25">
      <c r="A458" s="5">
        <v>241</v>
      </c>
      <c r="B458" s="14" t="s">
        <v>273</v>
      </c>
      <c r="C458" s="15" t="s">
        <v>4</v>
      </c>
      <c r="D458" s="15">
        <v>715</v>
      </c>
      <c r="E458" s="15">
        <v>1444</v>
      </c>
      <c r="F458" s="15">
        <v>2187</v>
      </c>
      <c r="G458" s="15">
        <v>2946</v>
      </c>
      <c r="H458" s="23"/>
    </row>
    <row r="459" spans="1:8" x14ac:dyDescent="0.25">
      <c r="A459" s="5">
        <v>242</v>
      </c>
      <c r="B459" s="14" t="s">
        <v>274</v>
      </c>
      <c r="C459" s="15" t="s">
        <v>4</v>
      </c>
      <c r="D459" s="15">
        <v>552</v>
      </c>
      <c r="E459" s="15">
        <v>1233</v>
      </c>
      <c r="F459" s="15">
        <v>1808</v>
      </c>
      <c r="G459" s="15">
        <v>2336</v>
      </c>
      <c r="H459" s="23"/>
    </row>
    <row r="460" spans="1:8" x14ac:dyDescent="0.25">
      <c r="A460" s="5">
        <v>243</v>
      </c>
      <c r="B460" s="14" t="s">
        <v>275</v>
      </c>
      <c r="C460" s="15" t="s">
        <v>4</v>
      </c>
      <c r="D460" s="15">
        <v>-977</v>
      </c>
      <c r="E460" s="15">
        <v>-484</v>
      </c>
      <c r="F460" s="15">
        <v>-112</v>
      </c>
      <c r="G460" s="15">
        <v>215</v>
      </c>
      <c r="H460" s="23"/>
    </row>
    <row r="461" spans="1:8" x14ac:dyDescent="0.25">
      <c r="A461" s="5">
        <v>244</v>
      </c>
      <c r="B461" s="14" t="s">
        <v>276</v>
      </c>
      <c r="C461" s="15" t="s">
        <v>4</v>
      </c>
      <c r="D461" s="15">
        <v>-2320</v>
      </c>
      <c r="E461" s="15">
        <v>816</v>
      </c>
      <c r="F461" s="15">
        <v>589</v>
      </c>
      <c r="G461" s="15">
        <v>3672</v>
      </c>
      <c r="H461" s="23"/>
    </row>
    <row r="462" spans="1:8" x14ac:dyDescent="0.25">
      <c r="A462" s="5">
        <v>245</v>
      </c>
      <c r="B462" s="14" t="s">
        <v>277</v>
      </c>
      <c r="C462" s="15" t="s">
        <v>4</v>
      </c>
      <c r="D462" s="15">
        <v>0</v>
      </c>
      <c r="E462" s="15">
        <v>-10430</v>
      </c>
      <c r="F462" s="15">
        <v>-15645</v>
      </c>
      <c r="G462" s="15">
        <v>-28682</v>
      </c>
      <c r="H462" s="23"/>
    </row>
    <row r="463" spans="1:8" x14ac:dyDescent="0.25">
      <c r="B463" s="14"/>
      <c r="C463" s="15"/>
      <c r="D463" s="15"/>
      <c r="E463" s="15"/>
      <c r="F463" s="15"/>
      <c r="G463" s="15"/>
      <c r="H463" s="23"/>
    </row>
    <row r="464" spans="1:8" x14ac:dyDescent="0.25">
      <c r="B464" s="14"/>
      <c r="C464" s="15"/>
      <c r="D464" s="15"/>
      <c r="E464" s="15"/>
      <c r="F464" s="15"/>
      <c r="G464" s="15"/>
      <c r="H464" s="23"/>
    </row>
    <row r="465" spans="1:8" x14ac:dyDescent="0.25">
      <c r="A465" s="5" t="s">
        <v>4</v>
      </c>
      <c r="B465" s="14" t="s">
        <v>278</v>
      </c>
      <c r="C465" s="15">
        <v>0</v>
      </c>
      <c r="D465" s="15">
        <f>SUM(D455:D464)</f>
        <v>0</v>
      </c>
      <c r="E465" s="15">
        <f>SUM(E455:E464)</f>
        <v>0</v>
      </c>
      <c r="F465" s="15">
        <f>SUM(F455:F464)</f>
        <v>0</v>
      </c>
      <c r="G465" s="15">
        <f>SUM(G455:G464)</f>
        <v>0</v>
      </c>
      <c r="H465" s="23"/>
    </row>
    <row r="466" spans="1:8" x14ac:dyDescent="0.25">
      <c r="A466" s="5" t="s">
        <v>4</v>
      </c>
      <c r="B466" s="14" t="s">
        <v>279</v>
      </c>
      <c r="C466" s="15" t="s">
        <v>4</v>
      </c>
      <c r="D466" s="15" t="s">
        <v>4</v>
      </c>
      <c r="E466" s="15" t="s">
        <v>4</v>
      </c>
      <c r="F466" s="15" t="s">
        <v>4</v>
      </c>
      <c r="G466" s="15" t="s">
        <v>4</v>
      </c>
      <c r="H466" s="23"/>
    </row>
    <row r="467" spans="1:8" x14ac:dyDescent="0.25">
      <c r="A467" s="5">
        <v>246</v>
      </c>
      <c r="B467" s="14" t="s">
        <v>270</v>
      </c>
      <c r="C467" s="15" t="s">
        <v>4</v>
      </c>
      <c r="D467" s="15">
        <v>1047</v>
      </c>
      <c r="E467" s="15">
        <v>2540</v>
      </c>
      <c r="F467" s="15">
        <v>4421</v>
      </c>
      <c r="G467" s="15">
        <v>5602</v>
      </c>
      <c r="H467" s="23"/>
    </row>
    <row r="468" spans="1:8" x14ac:dyDescent="0.25">
      <c r="A468" s="5">
        <v>247</v>
      </c>
      <c r="B468" s="14" t="s">
        <v>271</v>
      </c>
      <c r="C468" s="15" t="s">
        <v>4</v>
      </c>
      <c r="D468" s="15">
        <v>-200</v>
      </c>
      <c r="E468" s="15">
        <v>1795</v>
      </c>
      <c r="F468" s="15">
        <v>3210</v>
      </c>
      <c r="G468" s="15">
        <v>4330</v>
      </c>
      <c r="H468" s="23"/>
    </row>
    <row r="469" spans="1:8" x14ac:dyDescent="0.25">
      <c r="A469" s="5">
        <v>248</v>
      </c>
      <c r="B469" s="14" t="s">
        <v>272</v>
      </c>
      <c r="C469" s="15" t="s">
        <v>4</v>
      </c>
      <c r="D469" s="15">
        <v>350</v>
      </c>
      <c r="E469" s="15">
        <v>700</v>
      </c>
      <c r="F469" s="15">
        <v>1050</v>
      </c>
      <c r="G469" s="15">
        <v>1400</v>
      </c>
      <c r="H469" s="23"/>
    </row>
    <row r="470" spans="1:8" x14ac:dyDescent="0.25">
      <c r="A470" s="5">
        <v>249</v>
      </c>
      <c r="B470" s="14" t="s">
        <v>273</v>
      </c>
      <c r="C470" s="15" t="s">
        <v>4</v>
      </c>
      <c r="D470" s="15">
        <v>1871</v>
      </c>
      <c r="E470" s="15">
        <v>2751</v>
      </c>
      <c r="F470" s="15">
        <v>3649</v>
      </c>
      <c r="G470" s="15">
        <v>4565</v>
      </c>
      <c r="H470" s="23"/>
    </row>
    <row r="471" spans="1:8" x14ac:dyDescent="0.25">
      <c r="A471" s="5">
        <v>250</v>
      </c>
      <c r="B471" s="14" t="s">
        <v>274</v>
      </c>
      <c r="C471" s="15" t="s">
        <v>4</v>
      </c>
      <c r="D471" s="15">
        <v>1378</v>
      </c>
      <c r="E471" s="15">
        <v>2297</v>
      </c>
      <c r="F471" s="15">
        <v>3125</v>
      </c>
      <c r="G471" s="15">
        <v>3737</v>
      </c>
      <c r="H471" s="23"/>
    </row>
    <row r="472" spans="1:8" x14ac:dyDescent="0.25">
      <c r="A472" s="5">
        <v>251</v>
      </c>
      <c r="B472" s="14" t="s">
        <v>275</v>
      </c>
      <c r="C472" s="15" t="s">
        <v>4</v>
      </c>
      <c r="D472" s="15">
        <v>-2544</v>
      </c>
      <c r="E472" s="15">
        <v>-2009</v>
      </c>
      <c r="F472" s="15">
        <v>-1491</v>
      </c>
      <c r="G472" s="15">
        <v>-1064</v>
      </c>
      <c r="H472" s="23"/>
    </row>
    <row r="473" spans="1:8" x14ac:dyDescent="0.25">
      <c r="A473" s="5">
        <v>252</v>
      </c>
      <c r="B473" s="14" t="s">
        <v>276</v>
      </c>
      <c r="C473" s="15" t="s">
        <v>4</v>
      </c>
      <c r="D473" s="15">
        <v>-2652</v>
      </c>
      <c r="E473" s="15">
        <v>-8824</v>
      </c>
      <c r="F473" s="15">
        <v>-14714</v>
      </c>
      <c r="G473" s="15">
        <v>-16994</v>
      </c>
      <c r="H473" s="23"/>
    </row>
    <row r="474" spans="1:8" x14ac:dyDescent="0.25">
      <c r="A474" s="5">
        <v>253</v>
      </c>
      <c r="B474" s="14" t="s">
        <v>277</v>
      </c>
      <c r="C474" s="15" t="s">
        <v>4</v>
      </c>
      <c r="D474" s="15">
        <v>0</v>
      </c>
      <c r="E474" s="15">
        <v>0</v>
      </c>
      <c r="F474" s="15">
        <v>0</v>
      </c>
      <c r="G474" s="15">
        <v>-2326</v>
      </c>
      <c r="H474" s="23"/>
    </row>
    <row r="475" spans="1:8" x14ac:dyDescent="0.25">
      <c r="A475" s="5">
        <v>254</v>
      </c>
      <c r="B475" s="14" t="s">
        <v>366</v>
      </c>
      <c r="C475" s="15" t="s">
        <v>4</v>
      </c>
      <c r="D475" s="15">
        <v>750</v>
      </c>
      <c r="E475" s="15">
        <v>750</v>
      </c>
      <c r="F475" s="15">
        <v>750</v>
      </c>
      <c r="G475" s="15">
        <v>750</v>
      </c>
      <c r="H475" s="23"/>
    </row>
    <row r="476" spans="1:8" x14ac:dyDescent="0.25">
      <c r="B476" s="14"/>
      <c r="C476" s="15"/>
      <c r="D476" s="15"/>
      <c r="E476" s="15"/>
      <c r="F476" s="15"/>
      <c r="G476" s="15"/>
      <c r="H476" s="23"/>
    </row>
    <row r="477" spans="1:8" x14ac:dyDescent="0.25">
      <c r="B477" s="14"/>
      <c r="C477" s="15"/>
      <c r="D477" s="15"/>
      <c r="E477" s="15"/>
      <c r="F477" s="15"/>
      <c r="G477" s="15"/>
      <c r="H477" s="23"/>
    </row>
    <row r="478" spans="1:8" x14ac:dyDescent="0.25">
      <c r="A478" s="5" t="s">
        <v>4</v>
      </c>
      <c r="B478" s="14" t="s">
        <v>280</v>
      </c>
      <c r="C478" s="15">
        <v>0</v>
      </c>
      <c r="D478" s="15">
        <f>SUM(D467:D477)</f>
        <v>0</v>
      </c>
      <c r="E478" s="15">
        <f>SUM(E467:E477)</f>
        <v>0</v>
      </c>
      <c r="F478" s="15">
        <f>SUM(F467:F477)</f>
        <v>0</v>
      </c>
      <c r="G478" s="15">
        <f>SUM(G467:G477)</f>
        <v>0</v>
      </c>
      <c r="H478" s="23"/>
    </row>
    <row r="479" spans="1:8" x14ac:dyDescent="0.25">
      <c r="A479" s="5" t="s">
        <v>4</v>
      </c>
      <c r="B479" s="14" t="s">
        <v>281</v>
      </c>
      <c r="C479" s="15" t="s">
        <v>4</v>
      </c>
      <c r="D479" s="15" t="s">
        <v>4</v>
      </c>
      <c r="E479" s="15" t="s">
        <v>4</v>
      </c>
      <c r="F479" s="15" t="s">
        <v>4</v>
      </c>
      <c r="G479" s="15" t="s">
        <v>4</v>
      </c>
      <c r="H479" s="23"/>
    </row>
    <row r="480" spans="1:8" x14ac:dyDescent="0.25">
      <c r="A480" s="5">
        <v>255</v>
      </c>
      <c r="B480" s="14" t="s">
        <v>282</v>
      </c>
      <c r="C480" s="15" t="s">
        <v>4</v>
      </c>
      <c r="D480" s="15">
        <v>800</v>
      </c>
      <c r="E480" s="15">
        <v>2300</v>
      </c>
      <c r="F480" s="15">
        <v>3800</v>
      </c>
      <c r="G480" s="15">
        <v>4500</v>
      </c>
      <c r="H480" s="23"/>
    </row>
    <row r="481" spans="1:8" x14ac:dyDescent="0.25">
      <c r="A481" s="5">
        <v>256</v>
      </c>
      <c r="B481" s="14" t="s">
        <v>283</v>
      </c>
      <c r="C481" s="15" t="s">
        <v>4</v>
      </c>
      <c r="D481" s="15">
        <v>2855</v>
      </c>
      <c r="E481" s="15">
        <v>5252</v>
      </c>
      <c r="F481" s="15">
        <v>7992</v>
      </c>
      <c r="G481" s="15">
        <v>11767</v>
      </c>
      <c r="H481" s="23"/>
    </row>
    <row r="482" spans="1:8" x14ac:dyDescent="0.25">
      <c r="A482" s="5">
        <v>257</v>
      </c>
      <c r="B482" s="14" t="s">
        <v>284</v>
      </c>
      <c r="C482" s="15" t="s">
        <v>4</v>
      </c>
      <c r="D482" s="15">
        <v>168</v>
      </c>
      <c r="E482" s="15">
        <v>169</v>
      </c>
      <c r="F482" s="15">
        <v>152</v>
      </c>
      <c r="G482" s="15">
        <v>132</v>
      </c>
      <c r="H482" s="23"/>
    </row>
    <row r="483" spans="1:8" x14ac:dyDescent="0.25">
      <c r="A483" s="5">
        <v>258</v>
      </c>
      <c r="B483" s="14" t="s">
        <v>285</v>
      </c>
      <c r="C483" s="15" t="s">
        <v>4</v>
      </c>
      <c r="D483" s="15">
        <v>-20</v>
      </c>
      <c r="E483" s="15">
        <v>-1436</v>
      </c>
      <c r="F483" s="15">
        <v>-823</v>
      </c>
      <c r="G483" s="15">
        <v>-135</v>
      </c>
      <c r="H483" s="23"/>
    </row>
    <row r="484" spans="1:8" x14ac:dyDescent="0.25">
      <c r="A484" s="5">
        <v>259</v>
      </c>
      <c r="B484" s="14" t="s">
        <v>286</v>
      </c>
      <c r="C484" s="15" t="s">
        <v>4</v>
      </c>
      <c r="D484" s="15">
        <v>-3390</v>
      </c>
      <c r="E484" s="15">
        <v>-7700</v>
      </c>
      <c r="F484" s="15">
        <v>-12300</v>
      </c>
      <c r="G484" s="15">
        <v>-16720</v>
      </c>
      <c r="H484" s="23"/>
    </row>
    <row r="485" spans="1:8" x14ac:dyDescent="0.25">
      <c r="A485" s="5">
        <v>260</v>
      </c>
      <c r="B485" s="14" t="s">
        <v>276</v>
      </c>
      <c r="C485" s="15" t="s">
        <v>4</v>
      </c>
      <c r="D485" s="15">
        <v>-1163</v>
      </c>
      <c r="E485" s="15">
        <v>665</v>
      </c>
      <c r="F485" s="15">
        <v>429</v>
      </c>
      <c r="G485" s="15">
        <v>-294</v>
      </c>
      <c r="H485" s="23"/>
    </row>
    <row r="486" spans="1:8" x14ac:dyDescent="0.25">
      <c r="A486" s="5">
        <v>261</v>
      </c>
      <c r="B486" s="14" t="s">
        <v>367</v>
      </c>
      <c r="C486" s="15" t="s">
        <v>4</v>
      </c>
      <c r="D486" s="15">
        <v>750</v>
      </c>
      <c r="E486" s="15">
        <v>750</v>
      </c>
      <c r="F486" s="15">
        <v>750</v>
      </c>
      <c r="G486" s="15">
        <v>750</v>
      </c>
      <c r="H486" s="23"/>
    </row>
    <row r="487" spans="1:8" x14ac:dyDescent="0.25">
      <c r="B487" s="14"/>
      <c r="C487" s="15"/>
      <c r="D487" s="15"/>
      <c r="E487" s="15"/>
      <c r="F487" s="15"/>
      <c r="G487" s="15"/>
      <c r="H487" s="23"/>
    </row>
    <row r="488" spans="1:8" x14ac:dyDescent="0.25">
      <c r="B488" s="14"/>
      <c r="C488" s="15"/>
      <c r="D488" s="15"/>
      <c r="E488" s="15"/>
      <c r="F488" s="15"/>
      <c r="G488" s="15"/>
      <c r="H488" s="23"/>
    </row>
    <row r="489" spans="1:8" x14ac:dyDescent="0.25">
      <c r="A489" s="5" t="s">
        <v>4</v>
      </c>
      <c r="B489" s="14" t="s">
        <v>287</v>
      </c>
      <c r="C489" s="15">
        <v>0</v>
      </c>
      <c r="D489" s="15">
        <f>SUM(D480:D488)</f>
        <v>0</v>
      </c>
      <c r="E489" s="15">
        <f>SUM(E480:E488)</f>
        <v>0</v>
      </c>
      <c r="F489" s="15">
        <f>SUM(F480:F488)</f>
        <v>0</v>
      </c>
      <c r="G489" s="15">
        <f>SUM(G480:G488)</f>
        <v>0</v>
      </c>
      <c r="H489" s="23"/>
    </row>
    <row r="490" spans="1:8" x14ac:dyDescent="0.25">
      <c r="A490" s="5" t="s">
        <v>4</v>
      </c>
      <c r="B490" s="17" t="s">
        <v>288</v>
      </c>
      <c r="C490" s="18">
        <v>0</v>
      </c>
      <c r="D490" s="18">
        <f>D381+D386+D396+D401+D419+D436+D453+D465+D478+D489</f>
        <v>104269</v>
      </c>
      <c r="E490" s="18">
        <f>E381+E386+E396+E401+E419+E436+E453+E465+E478+E489</f>
        <v>113969</v>
      </c>
      <c r="F490" s="18">
        <f>F381+F386+F396+F401+F419+F436+F453+F465+F478+F489</f>
        <v>120369</v>
      </c>
      <c r="G490" s="18">
        <f>G381+G386+G396+G401+G419+G436+G453+G465+G478+G489</f>
        <v>125119</v>
      </c>
      <c r="H490" s="23"/>
    </row>
    <row r="491" spans="1:8" s="22" customFormat="1" ht="19.5" customHeight="1" x14ac:dyDescent="0.25">
      <c r="A491" s="33"/>
      <c r="B491" s="33" t="s">
        <v>370</v>
      </c>
      <c r="C491" s="33"/>
      <c r="D491" s="44">
        <f>D130+D337+D375+D490</f>
        <v>359959</v>
      </c>
      <c r="E491" s="44">
        <f>E130+E337+E375+E490</f>
        <v>316539</v>
      </c>
      <c r="F491" s="44">
        <f>F130+F337+F375+F490</f>
        <v>295629</v>
      </c>
      <c r="G491" s="44">
        <f>G130+G337+G375+G490</f>
        <v>287829</v>
      </c>
      <c r="H491" s="33"/>
    </row>
    <row r="492" spans="1:8" s="22" customFormat="1" ht="19.5" customHeight="1" x14ac:dyDescent="0.25">
      <c r="A492" s="2"/>
      <c r="B492" s="2"/>
      <c r="C492" s="3"/>
      <c r="D492" s="3"/>
      <c r="E492" s="3"/>
      <c r="F492" s="3"/>
      <c r="G492" s="3"/>
      <c r="H492" s="2"/>
    </row>
    <row r="493" spans="1:8" s="22" customFormat="1" ht="35.25" customHeight="1" x14ac:dyDescent="0.25">
      <c r="A493" s="70"/>
      <c r="B493" s="71" t="s">
        <v>371</v>
      </c>
      <c r="C493" s="70"/>
      <c r="D493" s="70"/>
      <c r="E493" s="70"/>
      <c r="F493" s="70"/>
      <c r="G493" s="70"/>
      <c r="H493" s="70"/>
    </row>
    <row r="494" spans="1:8" s="22" customFormat="1" ht="16.5" customHeight="1" x14ac:dyDescent="0.25">
      <c r="A494" s="70"/>
      <c r="B494" s="17" t="s">
        <v>289</v>
      </c>
      <c r="C494" s="18">
        <v>0</v>
      </c>
      <c r="D494" s="18">
        <f>D82</f>
        <v>-359959</v>
      </c>
      <c r="E494" s="18">
        <f>E82</f>
        <v>-316539</v>
      </c>
      <c r="F494" s="18">
        <f>F82</f>
        <v>-295629</v>
      </c>
      <c r="G494" s="18">
        <f>G82</f>
        <v>-287829</v>
      </c>
      <c r="H494" s="70"/>
    </row>
    <row r="495" spans="1:8" s="22" customFormat="1" x14ac:dyDescent="0.25">
      <c r="A495" s="70"/>
      <c r="B495" s="45" t="s">
        <v>290</v>
      </c>
      <c r="C495" s="46">
        <v>0</v>
      </c>
      <c r="D495" s="46">
        <f>D491</f>
        <v>359959</v>
      </c>
      <c r="E495" s="46">
        <f>E491</f>
        <v>316539</v>
      </c>
      <c r="F495" s="46">
        <f>F491</f>
        <v>295629</v>
      </c>
      <c r="G495" s="46">
        <f>G491</f>
        <v>287829</v>
      </c>
      <c r="H495" s="70"/>
    </row>
    <row r="496" spans="1:8" x14ac:dyDescent="0.25">
      <c r="A496" s="70"/>
      <c r="B496" s="48" t="s">
        <v>291</v>
      </c>
      <c r="C496" s="72">
        <v>0</v>
      </c>
      <c r="D496" s="72">
        <v>31725</v>
      </c>
      <c r="E496" s="72">
        <v>95325</v>
      </c>
      <c r="F496" s="72">
        <v>110675</v>
      </c>
      <c r="G496" s="72">
        <v>126575</v>
      </c>
      <c r="H496" s="70"/>
    </row>
    <row r="497" spans="1:8" x14ac:dyDescent="0.25">
      <c r="A497" s="70"/>
      <c r="B497" s="48" t="s">
        <v>292</v>
      </c>
      <c r="C497" s="72">
        <v>0</v>
      </c>
      <c r="D497" s="72">
        <v>0</v>
      </c>
      <c r="E497" s="72">
        <v>0</v>
      </c>
      <c r="F497" s="72">
        <v>0</v>
      </c>
      <c r="G497" s="72">
        <v>0</v>
      </c>
      <c r="H497" s="70"/>
    </row>
    <row r="498" spans="1:8" s="22" customFormat="1" ht="21" customHeight="1" x14ac:dyDescent="0.25">
      <c r="A498" s="70"/>
      <c r="B498" s="29" t="s">
        <v>394</v>
      </c>
      <c r="C498" s="20">
        <v>0</v>
      </c>
      <c r="D498" s="20">
        <f>D494+D495</f>
        <v>0</v>
      </c>
      <c r="E498" s="20">
        <f t="shared" ref="E498:G498" si="12">E494+E495</f>
        <v>0</v>
      </c>
      <c r="F498" s="20">
        <f t="shared" si="12"/>
        <v>0</v>
      </c>
      <c r="G498" s="20">
        <f t="shared" si="12"/>
        <v>0</v>
      </c>
      <c r="H498" s="70"/>
    </row>
    <row r="499" spans="1:8" x14ac:dyDescent="0.25">
      <c r="B499" s="14"/>
      <c r="C499" s="15"/>
      <c r="D499" s="15"/>
      <c r="E499" s="15"/>
      <c r="F499" s="15"/>
      <c r="G499" s="15"/>
      <c r="H499" s="13"/>
    </row>
  </sheetData>
  <mergeCells count="1">
    <mergeCell ref="D3:G3"/>
  </mergeCells>
  <conditionalFormatting sqref="A2:G2 A6 C6 A7:B7 A224:G227 A327:G328 A364:G365 A387:G392 H359:H360 A123:G126 A145:G153 A156:G168 A171:G174 A177:G181 A184:G187 A195:G202 A205:G208 A211:G214 A217:G218 A230:G235 A238:G254 A257:G272 A275:G278 A282:G283 A286:G293 A296:G299 A302:G305 A309:G310 A313:G317 A320:G321 A332:G333 A338:G340 A343:G354 A357:G358 H363:H365 A369:H370 A373:G374 H373:H375 A395:G398 A402:G415 A418:G432 A435:G449 A452:G461 A464:G474 A477:G485 A488:G489 A23:G37 A40:G45 A48:G64 A67:G76 A79:G103 A9:G20 A106:G120 A129:G142 A190:G192 A281:C281 A308:C308 A331:C331 A368:C368 H368 A401:C401 B494:G498 A499:G1048576 A3:C5 A336:C337 A376:G376 A375:C375 A490:C490">
    <cfRule type="expression" dxfId="438" priority="487">
      <formula>LEFT($B2,3)="Sum"</formula>
    </cfRule>
  </conditionalFormatting>
  <conditionalFormatting sqref="A7:B7 B494:G494 B496:G498 A224:G227 A327:G328 A364:G365 A387:G392 H359:H360 A123:G126 A145:G153 A156:G168 A171:G174 A177:G181 A184:G187 A195:G202 A205:G208 A211:G214 A217:G218 A230:G235 A238:G254 A257:G272 A275:G278 A282:G283 A286:G293 A296:G299 A302:G305 A309:G310 A313:G317 A320:G321 A332:G333 A338:G340 A343:G354 A357:G358 H363:H365 A369:H370 A373:G374 H373:H375 A395:G398 A402:G415 A418:G432 A435:G449 A452:G461 A464:G474 A477:G485 A488:G489 A23:G37 A40:G45 A48:G64 A67:G76 A79:G103 A9:G20 A106:G120 A129:G142 A190:G192 A281:C281 A308:C308 A331:C331 A368:C368 H368 A401:C401 A336:C337 A376:G376 A375:C375 A490:C490">
    <cfRule type="expression" dxfId="437" priority="490">
      <formula>AND($A7="",$D7="")</formula>
    </cfRule>
  </conditionalFormatting>
  <conditionalFormatting sqref="B1:G1">
    <cfRule type="expression" dxfId="436" priority="485">
      <formula>LEFT($B2,3)="Sum"</formula>
    </cfRule>
  </conditionalFormatting>
  <conditionalFormatting sqref="B6">
    <cfRule type="expression" dxfId="435" priority="484">
      <formula>LEFT($B7,3)="Sum"</formula>
    </cfRule>
  </conditionalFormatting>
  <conditionalFormatting sqref="C7:G7">
    <cfRule type="expression" dxfId="434" priority="482">
      <formula>AND($A7="",$D7="")</formula>
    </cfRule>
  </conditionalFormatting>
  <conditionalFormatting sqref="C7:G7">
    <cfRule type="expression" dxfId="433" priority="483">
      <formula>LEFT($B9,3)="Sum"</formula>
    </cfRule>
  </conditionalFormatting>
  <conditionalFormatting sqref="H84:H103 H376:H378 H224:H227 H106:H120 H123:H126 H129:H142 H145:H153 H156:H168 H171:H174 H177:H181 H184:H187 H190:H192 H195:H202 H205:H208 H211:H214 H217:H218 H230:H235 H238:H254 H257:H272 H275:H278 H281:H283 H286:H293 H296:H299 H302:H305 H308:H310 H313:H317 H320:H323 H326:H328 H331:H333 H336:H340 H343:H354 H357:H358 H381:H383 H386:H392 H395:H398 H401:H415 H418:H432 H435:H449 H452:H461 H464:H474 H477:H485 H488:H490">
    <cfRule type="expression" dxfId="432" priority="475">
      <formula>LEFT($B84,3)="Sum"</formula>
    </cfRule>
  </conditionalFormatting>
  <conditionalFormatting sqref="H84:H103 H376:H378 H224:H227 H106:H120 H123:H126 H129:H142 H145:H153 H156:H168 H171:H174 H177:H181 H184:H187 H190:H192 H195:H202 H205:H208 H211:H214 H217:H218 H230:H235 H238:H254 H257:H272 H275:H278 H281:H283 H286:H293 H296:H299 H302:H305 H308:H310 H313:H317 H320:H323 H326:H328 H331:H333 H336:H340 H343:H354 H357:H358 H381:H383 H386:H392 H395:H398 H401:H415 H418:H432 H435:H449 H452:H461 H464:H474 H477:H485 H488:H490">
    <cfRule type="expression" dxfId="431" priority="476">
      <formula>AND($A84="",$D84="")</formula>
    </cfRule>
  </conditionalFormatting>
  <conditionalFormatting sqref="A8:G8">
    <cfRule type="expression" dxfId="430" priority="473">
      <formula>LEFT($B8,3)="Sum"</formula>
    </cfRule>
  </conditionalFormatting>
  <conditionalFormatting sqref="A8:G8">
    <cfRule type="expression" dxfId="429" priority="474">
      <formula>AND($A8="",$D8="")</formula>
    </cfRule>
  </conditionalFormatting>
  <conditionalFormatting sqref="H8:H20 H23:H37 H40:H45 H48:H64 H67:H76 H79:H81">
    <cfRule type="expression" dxfId="428" priority="471">
      <formula>LEFT($B8,3)="Sum"</formula>
    </cfRule>
  </conditionalFormatting>
  <conditionalFormatting sqref="H8:H20 H23:H37 H40:H45 H48:H64 H67:H76 H79:H81">
    <cfRule type="expression" dxfId="427" priority="472">
      <formula>AND($A8="",$D8="")</formula>
    </cfRule>
  </conditionalFormatting>
  <conditionalFormatting sqref="H82">
    <cfRule type="expression" dxfId="426" priority="469">
      <formula>LEFT($B82,3)="Sum"</formula>
    </cfRule>
  </conditionalFormatting>
  <conditionalFormatting sqref="H82">
    <cfRule type="expression" dxfId="425" priority="470">
      <formula>AND($A82="",$D82="")</formula>
    </cfRule>
  </conditionalFormatting>
  <conditionalFormatting sqref="C219 A219:A220">
    <cfRule type="expression" dxfId="424" priority="465">
      <formula>$C219*1&gt;1</formula>
    </cfRule>
  </conditionalFormatting>
  <conditionalFormatting sqref="C219:G219 A219:A220">
    <cfRule type="expression" dxfId="423" priority="466">
      <formula>LEFT($B219,3)="Sum"</formula>
    </cfRule>
  </conditionalFormatting>
  <conditionalFormatting sqref="D219:G219">
    <cfRule type="expression" dxfId="422" priority="464">
      <formula>$C219*1&gt;1</formula>
    </cfRule>
  </conditionalFormatting>
  <conditionalFormatting sqref="C219:G219 A219:A220">
    <cfRule type="expression" dxfId="421" priority="463">
      <formula>#REF!="Områdesum"</formula>
    </cfRule>
  </conditionalFormatting>
  <conditionalFormatting sqref="C219:G219 A219:A220">
    <cfRule type="expression" dxfId="420" priority="462">
      <formula>OR(#REF!="Delsum",#REF!="Totalsum")</formula>
    </cfRule>
  </conditionalFormatting>
  <conditionalFormatting sqref="C219:G219 A219:A220">
    <cfRule type="expression" dxfId="419" priority="461">
      <formula>#REF!="Hovedsum"</formula>
    </cfRule>
  </conditionalFormatting>
  <conditionalFormatting sqref="B219">
    <cfRule type="expression" dxfId="418" priority="459">
      <formula>LEFT($B219,3)="Sum"</formula>
    </cfRule>
  </conditionalFormatting>
  <conditionalFormatting sqref="B219">
    <cfRule type="expression" dxfId="417" priority="460">
      <formula>AND($A219="",$D219="")</formula>
    </cfRule>
  </conditionalFormatting>
  <conditionalFormatting sqref="B220:G220">
    <cfRule type="expression" dxfId="416" priority="457">
      <formula>LEFT($B220,3)="Sum"</formula>
    </cfRule>
  </conditionalFormatting>
  <conditionalFormatting sqref="B220:G220">
    <cfRule type="expression" dxfId="415" priority="458">
      <formula>AND($A220="",$D220="")</formula>
    </cfRule>
  </conditionalFormatting>
  <conditionalFormatting sqref="A223:B223">
    <cfRule type="expression" dxfId="414" priority="453">
      <formula>LEFT($B223,3)="Sum"</formula>
    </cfRule>
  </conditionalFormatting>
  <conditionalFormatting sqref="A223:B223">
    <cfRule type="expression" dxfId="413" priority="454">
      <formula>AND($A223="",$D223="")</formula>
    </cfRule>
  </conditionalFormatting>
  <conditionalFormatting sqref="C223">
    <cfRule type="expression" dxfId="412" priority="451">
      <formula>LEFT($B223,3)="Sum"</formula>
    </cfRule>
  </conditionalFormatting>
  <conditionalFormatting sqref="C223">
    <cfRule type="expression" dxfId="411" priority="452">
      <formula>AND($A223="",$D223="")</formula>
    </cfRule>
  </conditionalFormatting>
  <conditionalFormatting sqref="A322:A323">
    <cfRule type="expression" dxfId="410" priority="449">
      <formula>$C322*1&gt;1</formula>
    </cfRule>
  </conditionalFormatting>
  <conditionalFormatting sqref="A322:A323">
    <cfRule type="expression" dxfId="409" priority="448">
      <formula>#REF!="Områdesum"</formula>
    </cfRule>
  </conditionalFormatting>
  <conditionalFormatting sqref="A322:A323">
    <cfRule type="expression" dxfId="408" priority="447">
      <formula>OR(#REF!="Delsum",#REF!="Totalsum")</formula>
    </cfRule>
  </conditionalFormatting>
  <conditionalFormatting sqref="A322:A323">
    <cfRule type="expression" dxfId="407" priority="450">
      <formula>LEFT($B322,3)="Sum"</formula>
    </cfRule>
  </conditionalFormatting>
  <conditionalFormatting sqref="A322:A323">
    <cfRule type="expression" dxfId="406" priority="446">
      <formula>#REF!="Hovedsum"</formula>
    </cfRule>
  </conditionalFormatting>
  <conditionalFormatting sqref="B322:G323 B326:C326">
    <cfRule type="expression" dxfId="405" priority="444">
      <formula>LEFT($B322,3)="Sum"</formula>
    </cfRule>
  </conditionalFormatting>
  <conditionalFormatting sqref="B322:G323 B326:C326">
    <cfRule type="expression" dxfId="404" priority="445">
      <formula>AND($A322="",$D322="")</formula>
    </cfRule>
  </conditionalFormatting>
  <conditionalFormatting sqref="A188:G189">
    <cfRule type="expression" dxfId="403" priority="364">
      <formula>LEFT($B188,3)="Sum"</formula>
    </cfRule>
  </conditionalFormatting>
  <conditionalFormatting sqref="A188:G189">
    <cfRule type="expression" dxfId="402" priority="365">
      <formula>AND($A188="",$D188="")</formula>
    </cfRule>
  </conditionalFormatting>
  <conditionalFormatting sqref="A326">
    <cfRule type="expression" dxfId="401" priority="440">
      <formula>LEFT($B326,3)="Sum"</formula>
    </cfRule>
  </conditionalFormatting>
  <conditionalFormatting sqref="A326">
    <cfRule type="expression" dxfId="400" priority="441">
      <formula>AND($A326="",$D326="")</formula>
    </cfRule>
  </conditionalFormatting>
  <conditionalFormatting sqref="A359:A360 C359">
    <cfRule type="expression" dxfId="399" priority="438">
      <formula>$C359*1&gt;1</formula>
    </cfRule>
  </conditionalFormatting>
  <conditionalFormatting sqref="D359:G359">
    <cfRule type="expression" dxfId="398" priority="437">
      <formula>$C359*1&gt;1</formula>
    </cfRule>
  </conditionalFormatting>
  <conditionalFormatting sqref="A359:A360 C359:G359">
    <cfRule type="expression" dxfId="397" priority="436">
      <formula>#REF!="Områdesum"</formula>
    </cfRule>
  </conditionalFormatting>
  <conditionalFormatting sqref="A359:A360 C359:G359">
    <cfRule type="expression" dxfId="396" priority="435">
      <formula>OR(#REF!="Delsum",#REF!="Totalsum")</formula>
    </cfRule>
  </conditionalFormatting>
  <conditionalFormatting sqref="A359:A360 C359:G359">
    <cfRule type="expression" dxfId="395" priority="439">
      <formula>LEFT($B359,3)="Sum"</formula>
    </cfRule>
  </conditionalFormatting>
  <conditionalFormatting sqref="A359:A360 C359:G359">
    <cfRule type="expression" dxfId="394" priority="434">
      <formula>#REF!="Hovedsum"</formula>
    </cfRule>
  </conditionalFormatting>
  <conditionalFormatting sqref="A170:G170">
    <cfRule type="expression" dxfId="393" priority="376">
      <formula>LEFT($B170,3)="Sum"</formula>
    </cfRule>
  </conditionalFormatting>
  <conditionalFormatting sqref="A170:G170">
    <cfRule type="expression" dxfId="392" priority="377">
      <formula>AND($A170="",$D170="")</formula>
    </cfRule>
  </conditionalFormatting>
  <conditionalFormatting sqref="B360:G360 B363:C363">
    <cfRule type="expression" dxfId="391" priority="432">
      <formula>LEFT($B360,3)="Sum"</formula>
    </cfRule>
  </conditionalFormatting>
  <conditionalFormatting sqref="B360:G360 B363:C363">
    <cfRule type="expression" dxfId="390" priority="433">
      <formula>AND($A360="",$D360="")</formula>
    </cfRule>
  </conditionalFormatting>
  <conditionalFormatting sqref="B359">
    <cfRule type="expression" dxfId="389" priority="428">
      <formula>LEFT($B359,3)="Sum"</formula>
    </cfRule>
  </conditionalFormatting>
  <conditionalFormatting sqref="B359">
    <cfRule type="expression" dxfId="388" priority="429">
      <formula>AND($A359="",$D359="")</formula>
    </cfRule>
  </conditionalFormatting>
  <conditionalFormatting sqref="A363">
    <cfRule type="expression" dxfId="387" priority="426">
      <formula>LEFT($B363,3)="Sum"</formula>
    </cfRule>
  </conditionalFormatting>
  <conditionalFormatting sqref="A363">
    <cfRule type="expression" dxfId="386" priority="427">
      <formula>AND($A363="",$D363="")</formula>
    </cfRule>
  </conditionalFormatting>
  <conditionalFormatting sqref="A377:A378 C377">
    <cfRule type="expression" dxfId="385" priority="424">
      <formula>$C377*1&gt;1</formula>
    </cfRule>
  </conditionalFormatting>
  <conditionalFormatting sqref="D377:G377">
    <cfRule type="expression" dxfId="384" priority="423">
      <formula>$C377*1&gt;1</formula>
    </cfRule>
  </conditionalFormatting>
  <conditionalFormatting sqref="A377:A378 C377:G377">
    <cfRule type="expression" dxfId="383" priority="422">
      <formula>#REF!="Områdesum"</formula>
    </cfRule>
  </conditionalFormatting>
  <conditionalFormatting sqref="A377:A378 C377:G377">
    <cfRule type="expression" dxfId="382" priority="421">
      <formula>OR(#REF!="Delsum",#REF!="Totalsum")</formula>
    </cfRule>
  </conditionalFormatting>
  <conditionalFormatting sqref="A377:A378 C377:G377">
    <cfRule type="expression" dxfId="381" priority="425">
      <formula>LEFT($B377,3)="Sum"</formula>
    </cfRule>
  </conditionalFormatting>
  <conditionalFormatting sqref="A377:A378 C377:G377">
    <cfRule type="expression" dxfId="380" priority="420">
      <formula>#REF!="Hovedsum"</formula>
    </cfRule>
  </conditionalFormatting>
  <conditionalFormatting sqref="B378:G378 B381:C381">
    <cfRule type="expression" dxfId="379" priority="418">
      <formula>LEFT($B378,3)="Sum"</formula>
    </cfRule>
  </conditionalFormatting>
  <conditionalFormatting sqref="B378:G378 B381:C381">
    <cfRule type="expression" dxfId="378" priority="419">
      <formula>AND($A378="",$D378="")</formula>
    </cfRule>
  </conditionalFormatting>
  <conditionalFormatting sqref="A144:G144">
    <cfRule type="expression" dxfId="377" priority="384">
      <formula>LEFT($B144,3)="Sum"</formula>
    </cfRule>
  </conditionalFormatting>
  <conditionalFormatting sqref="A144:G144">
    <cfRule type="expression" dxfId="376" priority="385">
      <formula>AND($A144="",$D144="")</formula>
    </cfRule>
  </conditionalFormatting>
  <conditionalFormatting sqref="B377">
    <cfRule type="expression" dxfId="375" priority="414">
      <formula>LEFT($B377,3)="Sum"</formula>
    </cfRule>
  </conditionalFormatting>
  <conditionalFormatting sqref="B377">
    <cfRule type="expression" dxfId="374" priority="415">
      <formula>AND($A377="",$D377="")</formula>
    </cfRule>
  </conditionalFormatting>
  <conditionalFormatting sqref="A382:A383 C382">
    <cfRule type="expression" dxfId="373" priority="412">
      <formula>$C382*1&gt;1</formula>
    </cfRule>
  </conditionalFormatting>
  <conditionalFormatting sqref="D382:G382">
    <cfRule type="expression" dxfId="372" priority="411">
      <formula>$C382*1&gt;1</formula>
    </cfRule>
  </conditionalFormatting>
  <conditionalFormatting sqref="A382:A383 C382:G382">
    <cfRule type="expression" dxfId="371" priority="410">
      <formula>#REF!="Områdesum"</formula>
    </cfRule>
  </conditionalFormatting>
  <conditionalFormatting sqref="A382:A383 C382:G382">
    <cfRule type="expression" dxfId="370" priority="409">
      <formula>OR(#REF!="Delsum",#REF!="Totalsum")</formula>
    </cfRule>
  </conditionalFormatting>
  <conditionalFormatting sqref="A382:A383 C382:G382">
    <cfRule type="expression" dxfId="369" priority="413">
      <formula>LEFT($B382,3)="Sum"</formula>
    </cfRule>
  </conditionalFormatting>
  <conditionalFormatting sqref="A382:A383 C382:G382">
    <cfRule type="expression" dxfId="368" priority="408">
      <formula>#REF!="Hovedsum"</formula>
    </cfRule>
  </conditionalFormatting>
  <conditionalFormatting sqref="B383:G383 B386:C386">
    <cfRule type="expression" dxfId="367" priority="406">
      <formula>LEFT($B383,3)="Sum"</formula>
    </cfRule>
  </conditionalFormatting>
  <conditionalFormatting sqref="B383:G383 B386:C386">
    <cfRule type="expression" dxfId="366" priority="407">
      <formula>AND($A383="",$D383="")</formula>
    </cfRule>
  </conditionalFormatting>
  <conditionalFormatting sqref="A155:G155">
    <cfRule type="expression" dxfId="365" priority="380">
      <formula>LEFT($B155,3)="Sum"</formula>
    </cfRule>
  </conditionalFormatting>
  <conditionalFormatting sqref="A155:G155">
    <cfRule type="expression" dxfId="364" priority="381">
      <formula>AND($A155="",$D155="")</formula>
    </cfRule>
  </conditionalFormatting>
  <conditionalFormatting sqref="B382">
    <cfRule type="expression" dxfId="363" priority="402">
      <formula>LEFT($B382,3)="Sum"</formula>
    </cfRule>
  </conditionalFormatting>
  <conditionalFormatting sqref="B382">
    <cfRule type="expression" dxfId="362" priority="403">
      <formula>AND($A382="",$D382="")</formula>
    </cfRule>
  </conditionalFormatting>
  <conditionalFormatting sqref="A386">
    <cfRule type="expression" dxfId="361" priority="400">
      <formula>LEFT($B386,3)="Sum"</formula>
    </cfRule>
  </conditionalFormatting>
  <conditionalFormatting sqref="A386">
    <cfRule type="expression" dxfId="360" priority="401">
      <formula>AND($A386="",$D386="")</formula>
    </cfRule>
  </conditionalFormatting>
  <conditionalFormatting sqref="A381">
    <cfRule type="expression" dxfId="359" priority="398">
      <formula>LEFT($B381,3)="Sum"</formula>
    </cfRule>
  </conditionalFormatting>
  <conditionalFormatting sqref="A381">
    <cfRule type="expression" dxfId="358" priority="399">
      <formula>AND($A381="",$D381="")</formula>
    </cfRule>
  </conditionalFormatting>
  <conditionalFormatting sqref="A105:G105">
    <cfRule type="expression" dxfId="357" priority="396">
      <formula>LEFT($B105,3)="Sum"</formula>
    </cfRule>
  </conditionalFormatting>
  <conditionalFormatting sqref="A105:G105">
    <cfRule type="expression" dxfId="356" priority="397">
      <formula>AND($A105="",$D105="")</formula>
    </cfRule>
  </conditionalFormatting>
  <conditionalFormatting sqref="H105">
    <cfRule type="expression" dxfId="355" priority="394">
      <formula>LEFT($B105,3)="Sum"</formula>
    </cfRule>
  </conditionalFormatting>
  <conditionalFormatting sqref="H105">
    <cfRule type="expression" dxfId="354" priority="395">
      <formula>AND($A105="",$D105="")</formula>
    </cfRule>
  </conditionalFormatting>
  <conditionalFormatting sqref="A122:G122">
    <cfRule type="expression" dxfId="353" priority="392">
      <formula>LEFT($B122,3)="Sum"</formula>
    </cfRule>
  </conditionalFormatting>
  <conditionalFormatting sqref="A122:G122">
    <cfRule type="expression" dxfId="352" priority="393">
      <formula>AND($A122="",$D122="")</formula>
    </cfRule>
  </conditionalFormatting>
  <conditionalFormatting sqref="H121:H122">
    <cfRule type="expression" dxfId="351" priority="390">
      <formula>LEFT($B121,3)="Sum"</formula>
    </cfRule>
  </conditionalFormatting>
  <conditionalFormatting sqref="H121:H122">
    <cfRule type="expression" dxfId="350" priority="391">
      <formula>AND($A121="",$D121="")</formula>
    </cfRule>
  </conditionalFormatting>
  <conditionalFormatting sqref="A127:G128">
    <cfRule type="expression" dxfId="349" priority="388">
      <formula>LEFT($B127,3)="Sum"</formula>
    </cfRule>
  </conditionalFormatting>
  <conditionalFormatting sqref="A127:G128">
    <cfRule type="expression" dxfId="348" priority="389">
      <formula>AND($A127="",$D127="")</formula>
    </cfRule>
  </conditionalFormatting>
  <conditionalFormatting sqref="H127:H128">
    <cfRule type="expression" dxfId="347" priority="386">
      <formula>LEFT($B127,3)="Sum"</formula>
    </cfRule>
  </conditionalFormatting>
  <conditionalFormatting sqref="H127:H128">
    <cfRule type="expression" dxfId="346" priority="387">
      <formula>AND($A127="",$D127="")</formula>
    </cfRule>
  </conditionalFormatting>
  <conditionalFormatting sqref="H143:H144">
    <cfRule type="expression" dxfId="345" priority="382">
      <formula>LEFT($B143,3)="Sum"</formula>
    </cfRule>
  </conditionalFormatting>
  <conditionalFormatting sqref="H143:H144">
    <cfRule type="expression" dxfId="344" priority="383">
      <formula>AND($A143="",$D143="")</formula>
    </cfRule>
  </conditionalFormatting>
  <conditionalFormatting sqref="H154:H155">
    <cfRule type="expression" dxfId="343" priority="378">
      <formula>LEFT($B154,3)="Sum"</formula>
    </cfRule>
  </conditionalFormatting>
  <conditionalFormatting sqref="H154:H155">
    <cfRule type="expression" dxfId="342" priority="379">
      <formula>AND($A154="",$D154="")</formula>
    </cfRule>
  </conditionalFormatting>
  <conditionalFormatting sqref="H169:H170">
    <cfRule type="expression" dxfId="341" priority="374">
      <formula>LEFT($B169,3)="Sum"</formula>
    </cfRule>
  </conditionalFormatting>
  <conditionalFormatting sqref="H169:H170">
    <cfRule type="expression" dxfId="340" priority="375">
      <formula>AND($A169="",$D169="")</formula>
    </cfRule>
  </conditionalFormatting>
  <conditionalFormatting sqref="A176:G176">
    <cfRule type="expression" dxfId="339" priority="372">
      <formula>LEFT($B176,3)="Sum"</formula>
    </cfRule>
  </conditionalFormatting>
  <conditionalFormatting sqref="A176:G176">
    <cfRule type="expression" dxfId="338" priority="373">
      <formula>AND($A176="",$D176="")</formula>
    </cfRule>
  </conditionalFormatting>
  <conditionalFormatting sqref="H175:H176">
    <cfRule type="expression" dxfId="337" priority="370">
      <formula>LEFT($B175,3)="Sum"</formula>
    </cfRule>
  </conditionalFormatting>
  <conditionalFormatting sqref="H175:H176">
    <cfRule type="expression" dxfId="336" priority="371">
      <formula>AND($A175="",$D175="")</formula>
    </cfRule>
  </conditionalFormatting>
  <conditionalFormatting sqref="A183:G183">
    <cfRule type="expression" dxfId="335" priority="368">
      <formula>LEFT($B183,3)="Sum"</formula>
    </cfRule>
  </conditionalFormatting>
  <conditionalFormatting sqref="A183:G183">
    <cfRule type="expression" dxfId="334" priority="369">
      <formula>AND($A183="",$D183="")</formula>
    </cfRule>
  </conditionalFormatting>
  <conditionalFormatting sqref="H182:H183">
    <cfRule type="expression" dxfId="333" priority="366">
      <formula>LEFT($B182,3)="Sum"</formula>
    </cfRule>
  </conditionalFormatting>
  <conditionalFormatting sqref="H182:H183">
    <cfRule type="expression" dxfId="332" priority="367">
      <formula>AND($A182="",$D182="")</formula>
    </cfRule>
  </conditionalFormatting>
  <conditionalFormatting sqref="H188:H189">
    <cfRule type="expression" dxfId="331" priority="362">
      <formula>LEFT($B188,3)="Sum"</formula>
    </cfRule>
  </conditionalFormatting>
  <conditionalFormatting sqref="H188:H189">
    <cfRule type="expression" dxfId="330" priority="363">
      <formula>AND($A188="",$D188="")</formula>
    </cfRule>
  </conditionalFormatting>
  <conditionalFormatting sqref="A194:G194">
    <cfRule type="expression" dxfId="329" priority="360">
      <formula>LEFT($B194,3)="Sum"</formula>
    </cfRule>
  </conditionalFormatting>
  <conditionalFormatting sqref="A194:G194">
    <cfRule type="expression" dxfId="328" priority="361">
      <formula>AND($A194="",$D194="")</formula>
    </cfRule>
  </conditionalFormatting>
  <conditionalFormatting sqref="H193:H194">
    <cfRule type="expression" dxfId="327" priority="358">
      <formula>LEFT($B193,3)="Sum"</formula>
    </cfRule>
  </conditionalFormatting>
  <conditionalFormatting sqref="H193:H194">
    <cfRule type="expression" dxfId="326" priority="359">
      <formula>AND($A193="",$D193="")</formula>
    </cfRule>
  </conditionalFormatting>
  <conditionalFormatting sqref="A204:G204">
    <cfRule type="expression" dxfId="325" priority="336">
      <formula>LEFT($B204,3)="Sum"</formula>
    </cfRule>
  </conditionalFormatting>
  <conditionalFormatting sqref="A204:G204">
    <cfRule type="expression" dxfId="324" priority="337">
      <formula>AND($A204="",$D204="")</formula>
    </cfRule>
  </conditionalFormatting>
  <conditionalFormatting sqref="H203:H204">
    <cfRule type="expression" dxfId="323" priority="334">
      <formula>LEFT($B203,3)="Sum"</formula>
    </cfRule>
  </conditionalFormatting>
  <conditionalFormatting sqref="H203:H204">
    <cfRule type="expression" dxfId="322" priority="335">
      <formula>AND($A203="",$D203="")</formula>
    </cfRule>
  </conditionalFormatting>
  <conditionalFormatting sqref="A210:G210">
    <cfRule type="expression" dxfId="321" priority="332">
      <formula>LEFT($B210,3)="Sum"</formula>
    </cfRule>
  </conditionalFormatting>
  <conditionalFormatting sqref="A210:G210">
    <cfRule type="expression" dxfId="320" priority="333">
      <formula>AND($A210="",$D210="")</formula>
    </cfRule>
  </conditionalFormatting>
  <conditionalFormatting sqref="H209:H210">
    <cfRule type="expression" dxfId="319" priority="330">
      <formula>LEFT($B209,3)="Sum"</formula>
    </cfRule>
  </conditionalFormatting>
  <conditionalFormatting sqref="H209:H210">
    <cfRule type="expression" dxfId="318" priority="331">
      <formula>AND($A209="",$D209="")</formula>
    </cfRule>
  </conditionalFormatting>
  <conditionalFormatting sqref="A216:G216">
    <cfRule type="expression" dxfId="317" priority="328">
      <formula>LEFT($B216,3)="Sum"</formula>
    </cfRule>
  </conditionalFormatting>
  <conditionalFormatting sqref="A216:G216">
    <cfRule type="expression" dxfId="316" priority="329">
      <formula>AND($A216="",$D216="")</formula>
    </cfRule>
  </conditionalFormatting>
  <conditionalFormatting sqref="H215:H216">
    <cfRule type="expression" dxfId="315" priority="326">
      <formula>LEFT($B215,3)="Sum"</formula>
    </cfRule>
  </conditionalFormatting>
  <conditionalFormatting sqref="H215:H216">
    <cfRule type="expression" dxfId="314" priority="327">
      <formula>AND($A215="",$D215="")</formula>
    </cfRule>
  </conditionalFormatting>
  <conditionalFormatting sqref="A221:G222">
    <cfRule type="expression" dxfId="313" priority="324">
      <formula>LEFT($B221,3)="Sum"</formula>
    </cfRule>
  </conditionalFormatting>
  <conditionalFormatting sqref="A221:G222">
    <cfRule type="expression" dxfId="312" priority="325">
      <formula>AND($A221="",$D221="")</formula>
    </cfRule>
  </conditionalFormatting>
  <conditionalFormatting sqref="H221:H222">
    <cfRule type="expression" dxfId="311" priority="322">
      <formula>LEFT($B221,3)="Sum"</formula>
    </cfRule>
  </conditionalFormatting>
  <conditionalFormatting sqref="H221:H222">
    <cfRule type="expression" dxfId="310" priority="323">
      <formula>AND($A221="",$D221="")</formula>
    </cfRule>
  </conditionalFormatting>
  <conditionalFormatting sqref="A229:G229">
    <cfRule type="expression" dxfId="309" priority="320">
      <formula>LEFT($B229,3)="Sum"</formula>
    </cfRule>
  </conditionalFormatting>
  <conditionalFormatting sqref="A229:G229">
    <cfRule type="expression" dxfId="308" priority="321">
      <formula>AND($A229="",$D229="")</formula>
    </cfRule>
  </conditionalFormatting>
  <conditionalFormatting sqref="H228:H229">
    <cfRule type="expression" dxfId="307" priority="318">
      <formula>LEFT($B228,3)="Sum"</formula>
    </cfRule>
  </conditionalFormatting>
  <conditionalFormatting sqref="H228:H229">
    <cfRule type="expression" dxfId="306" priority="319">
      <formula>AND($A228="",$D228="")</formula>
    </cfRule>
  </conditionalFormatting>
  <conditionalFormatting sqref="A237:G237">
    <cfRule type="expression" dxfId="305" priority="316">
      <formula>LEFT($B237,3)="Sum"</formula>
    </cfRule>
  </conditionalFormatting>
  <conditionalFormatting sqref="A237:G237">
    <cfRule type="expression" dxfId="304" priority="317">
      <formula>AND($A237="",$D237="")</formula>
    </cfRule>
  </conditionalFormatting>
  <conditionalFormatting sqref="H236:H237">
    <cfRule type="expression" dxfId="303" priority="314">
      <formula>LEFT($B236,3)="Sum"</formula>
    </cfRule>
  </conditionalFormatting>
  <conditionalFormatting sqref="H236:H237">
    <cfRule type="expression" dxfId="302" priority="315">
      <formula>AND($A236="",$D236="")</formula>
    </cfRule>
  </conditionalFormatting>
  <conditionalFormatting sqref="A256:G256">
    <cfRule type="expression" dxfId="301" priority="312">
      <formula>LEFT($B256,3)="Sum"</formula>
    </cfRule>
  </conditionalFormatting>
  <conditionalFormatting sqref="A256:G256">
    <cfRule type="expression" dxfId="300" priority="313">
      <formula>AND($A256="",$D256="")</formula>
    </cfRule>
  </conditionalFormatting>
  <conditionalFormatting sqref="H255:H256">
    <cfRule type="expression" dxfId="299" priority="310">
      <formula>LEFT($B255,3)="Sum"</formula>
    </cfRule>
  </conditionalFormatting>
  <conditionalFormatting sqref="H255:H256">
    <cfRule type="expression" dxfId="298" priority="311">
      <formula>AND($A255="",$D255="")</formula>
    </cfRule>
  </conditionalFormatting>
  <conditionalFormatting sqref="A274:G274">
    <cfRule type="expression" dxfId="297" priority="308">
      <formula>LEFT($B274,3)="Sum"</formula>
    </cfRule>
  </conditionalFormatting>
  <conditionalFormatting sqref="A274:G274">
    <cfRule type="expression" dxfId="296" priority="309">
      <formula>AND($A274="",$D274="")</formula>
    </cfRule>
  </conditionalFormatting>
  <conditionalFormatting sqref="H273:H274">
    <cfRule type="expression" dxfId="295" priority="306">
      <formula>LEFT($B273,3)="Sum"</formula>
    </cfRule>
  </conditionalFormatting>
  <conditionalFormatting sqref="H273:H274">
    <cfRule type="expression" dxfId="294" priority="307">
      <formula>AND($A273="",$D273="")</formula>
    </cfRule>
  </conditionalFormatting>
  <conditionalFormatting sqref="A279:G280">
    <cfRule type="expression" dxfId="293" priority="304">
      <formula>LEFT($B279,3)="Sum"</formula>
    </cfRule>
  </conditionalFormatting>
  <conditionalFormatting sqref="A279:G280">
    <cfRule type="expression" dxfId="292" priority="305">
      <formula>AND($A279="",$D279="")</formula>
    </cfRule>
  </conditionalFormatting>
  <conditionalFormatting sqref="H279:H280">
    <cfRule type="expression" dxfId="291" priority="302">
      <formula>LEFT($B279,3)="Sum"</formula>
    </cfRule>
  </conditionalFormatting>
  <conditionalFormatting sqref="H279:H280">
    <cfRule type="expression" dxfId="290" priority="303">
      <formula>AND($A279="",$D279="")</formula>
    </cfRule>
  </conditionalFormatting>
  <conditionalFormatting sqref="A285:G285">
    <cfRule type="expression" dxfId="289" priority="300">
      <formula>LEFT($B285,3)="Sum"</formula>
    </cfRule>
  </conditionalFormatting>
  <conditionalFormatting sqref="A285:G285">
    <cfRule type="expression" dxfId="288" priority="301">
      <formula>AND($A285="",$D285="")</formula>
    </cfRule>
  </conditionalFormatting>
  <conditionalFormatting sqref="H284:H285">
    <cfRule type="expression" dxfId="287" priority="298">
      <formula>LEFT($B284,3)="Sum"</formula>
    </cfRule>
  </conditionalFormatting>
  <conditionalFormatting sqref="H284:H285">
    <cfRule type="expression" dxfId="286" priority="299">
      <formula>AND($A284="",$D284="")</formula>
    </cfRule>
  </conditionalFormatting>
  <conditionalFormatting sqref="A295:G295">
    <cfRule type="expression" dxfId="285" priority="296">
      <formula>LEFT($B295,3)="Sum"</formula>
    </cfRule>
  </conditionalFormatting>
  <conditionalFormatting sqref="A295:G295">
    <cfRule type="expression" dxfId="284" priority="297">
      <formula>AND($A295="",$D295="")</formula>
    </cfRule>
  </conditionalFormatting>
  <conditionalFormatting sqref="H294:H295">
    <cfRule type="expression" dxfId="283" priority="294">
      <formula>LEFT($B294,3)="Sum"</formula>
    </cfRule>
  </conditionalFormatting>
  <conditionalFormatting sqref="H294:H295">
    <cfRule type="expression" dxfId="282" priority="295">
      <formula>AND($A294="",$D294="")</formula>
    </cfRule>
  </conditionalFormatting>
  <conditionalFormatting sqref="A301:G301">
    <cfRule type="expression" dxfId="281" priority="292">
      <formula>LEFT($B301,3)="Sum"</formula>
    </cfRule>
  </conditionalFormatting>
  <conditionalFormatting sqref="A301:G301">
    <cfRule type="expression" dxfId="280" priority="293">
      <formula>AND($A301="",$D301="")</formula>
    </cfRule>
  </conditionalFormatting>
  <conditionalFormatting sqref="H300:H301">
    <cfRule type="expression" dxfId="279" priority="290">
      <formula>LEFT($B300,3)="Sum"</formula>
    </cfRule>
  </conditionalFormatting>
  <conditionalFormatting sqref="H300:H301">
    <cfRule type="expression" dxfId="278" priority="291">
      <formula>AND($A300="",$D300="")</formula>
    </cfRule>
  </conditionalFormatting>
  <conditionalFormatting sqref="A306:G307">
    <cfRule type="expression" dxfId="277" priority="284">
      <formula>LEFT($B306,3)="Sum"</formula>
    </cfRule>
  </conditionalFormatting>
  <conditionalFormatting sqref="A306:G307">
    <cfRule type="expression" dxfId="276" priority="285">
      <formula>AND($A306="",$D306="")</formula>
    </cfRule>
  </conditionalFormatting>
  <conditionalFormatting sqref="H306:H307">
    <cfRule type="expression" dxfId="275" priority="282">
      <formula>LEFT($B306,3)="Sum"</formula>
    </cfRule>
  </conditionalFormatting>
  <conditionalFormatting sqref="H306:H307">
    <cfRule type="expression" dxfId="274" priority="283">
      <formula>AND($A306="",$D306="")</formula>
    </cfRule>
  </conditionalFormatting>
  <conditionalFormatting sqref="A312:G312">
    <cfRule type="expression" dxfId="273" priority="280">
      <formula>LEFT($B312,3)="Sum"</formula>
    </cfRule>
  </conditionalFormatting>
  <conditionalFormatting sqref="A312:G312">
    <cfRule type="expression" dxfId="272" priority="281">
      <formula>AND($A312="",$D312="")</formula>
    </cfRule>
  </conditionalFormatting>
  <conditionalFormatting sqref="H311:H312">
    <cfRule type="expression" dxfId="271" priority="278">
      <formula>LEFT($B311,3)="Sum"</formula>
    </cfRule>
  </conditionalFormatting>
  <conditionalFormatting sqref="H311:H312">
    <cfRule type="expression" dxfId="270" priority="279">
      <formula>AND($A311="",$D311="")</formula>
    </cfRule>
  </conditionalFormatting>
  <conditionalFormatting sqref="A319:G319">
    <cfRule type="expression" dxfId="269" priority="276">
      <formula>LEFT($B319,3)="Sum"</formula>
    </cfRule>
  </conditionalFormatting>
  <conditionalFormatting sqref="A319:G319">
    <cfRule type="expression" dxfId="268" priority="277">
      <formula>AND($A319="",$D319="")</formula>
    </cfRule>
  </conditionalFormatting>
  <conditionalFormatting sqref="H318:H319">
    <cfRule type="expression" dxfId="267" priority="274">
      <formula>LEFT($B318,3)="Sum"</formula>
    </cfRule>
  </conditionalFormatting>
  <conditionalFormatting sqref="H318:H319">
    <cfRule type="expression" dxfId="266" priority="275">
      <formula>AND($A318="",$D318="")</formula>
    </cfRule>
  </conditionalFormatting>
  <conditionalFormatting sqref="A324:G325">
    <cfRule type="expression" dxfId="265" priority="272">
      <formula>LEFT($B324,3)="Sum"</formula>
    </cfRule>
  </conditionalFormatting>
  <conditionalFormatting sqref="A324:G325">
    <cfRule type="expression" dxfId="264" priority="273">
      <formula>AND($A324="",$D324="")</formula>
    </cfRule>
  </conditionalFormatting>
  <conditionalFormatting sqref="H324:H325">
    <cfRule type="expression" dxfId="263" priority="270">
      <formula>LEFT($B324,3)="Sum"</formula>
    </cfRule>
  </conditionalFormatting>
  <conditionalFormatting sqref="H324:H325">
    <cfRule type="expression" dxfId="262" priority="271">
      <formula>AND($A324="",$D324="")</formula>
    </cfRule>
  </conditionalFormatting>
  <conditionalFormatting sqref="A329:G330">
    <cfRule type="expression" dxfId="261" priority="268">
      <formula>LEFT($B329,3)="Sum"</formula>
    </cfRule>
  </conditionalFormatting>
  <conditionalFormatting sqref="A329:G330">
    <cfRule type="expression" dxfId="260" priority="269">
      <formula>AND($A329="",$D329="")</formula>
    </cfRule>
  </conditionalFormatting>
  <conditionalFormatting sqref="H329:H330">
    <cfRule type="expression" dxfId="259" priority="266">
      <formula>LEFT($B329,3)="Sum"</formula>
    </cfRule>
  </conditionalFormatting>
  <conditionalFormatting sqref="H329:H330">
    <cfRule type="expression" dxfId="258" priority="267">
      <formula>AND($A329="",$D329="")</formula>
    </cfRule>
  </conditionalFormatting>
  <conditionalFormatting sqref="A334:G335">
    <cfRule type="expression" dxfId="257" priority="264">
      <formula>LEFT($B334,3)="Sum"</formula>
    </cfRule>
  </conditionalFormatting>
  <conditionalFormatting sqref="A334:G335">
    <cfRule type="expression" dxfId="256" priority="265">
      <formula>AND($A334="",$D334="")</formula>
    </cfRule>
  </conditionalFormatting>
  <conditionalFormatting sqref="H334:H335">
    <cfRule type="expression" dxfId="255" priority="262">
      <formula>LEFT($B334,3)="Sum"</formula>
    </cfRule>
  </conditionalFormatting>
  <conditionalFormatting sqref="H334:H335">
    <cfRule type="expression" dxfId="254" priority="263">
      <formula>AND($A334="",$D334="")</formula>
    </cfRule>
  </conditionalFormatting>
  <conditionalFormatting sqref="A342:G342">
    <cfRule type="expression" dxfId="253" priority="260">
      <formula>LEFT($B342,3)="Sum"</formula>
    </cfRule>
  </conditionalFormatting>
  <conditionalFormatting sqref="A342:G342">
    <cfRule type="expression" dxfId="252" priority="261">
      <formula>AND($A342="",$D342="")</formula>
    </cfRule>
  </conditionalFormatting>
  <conditionalFormatting sqref="H341:H342">
    <cfRule type="expression" dxfId="251" priority="258">
      <formula>LEFT($B341,3)="Sum"</formula>
    </cfRule>
  </conditionalFormatting>
  <conditionalFormatting sqref="H341:H342">
    <cfRule type="expression" dxfId="250" priority="259">
      <formula>AND($A341="",$D341="")</formula>
    </cfRule>
  </conditionalFormatting>
  <conditionalFormatting sqref="A356:G356">
    <cfRule type="expression" dxfId="249" priority="256">
      <formula>LEFT($B356,3)="Sum"</formula>
    </cfRule>
  </conditionalFormatting>
  <conditionalFormatting sqref="A356:G356">
    <cfRule type="expression" dxfId="248" priority="257">
      <formula>AND($A356="",$D356="")</formula>
    </cfRule>
  </conditionalFormatting>
  <conditionalFormatting sqref="H355:H356">
    <cfRule type="expression" dxfId="247" priority="254">
      <formula>LEFT($B355,3)="Sum"</formula>
    </cfRule>
  </conditionalFormatting>
  <conditionalFormatting sqref="H355:H356">
    <cfRule type="expression" dxfId="246" priority="255">
      <formula>AND($A355="",$D355="")</formula>
    </cfRule>
  </conditionalFormatting>
  <conditionalFormatting sqref="A361:G362">
    <cfRule type="expression" dxfId="245" priority="252">
      <formula>LEFT($B361,3)="Sum"</formula>
    </cfRule>
  </conditionalFormatting>
  <conditionalFormatting sqref="A361:G362">
    <cfRule type="expression" dxfId="244" priority="253">
      <formula>AND($A361="",$D361="")</formula>
    </cfRule>
  </conditionalFormatting>
  <conditionalFormatting sqref="H361:H362">
    <cfRule type="expression" dxfId="243" priority="250">
      <formula>LEFT($B361,3)="Sum"</formula>
    </cfRule>
  </conditionalFormatting>
  <conditionalFormatting sqref="H361:H362">
    <cfRule type="expression" dxfId="242" priority="251">
      <formula>AND($A361="",$D361="")</formula>
    </cfRule>
  </conditionalFormatting>
  <conditionalFormatting sqref="A366:G367">
    <cfRule type="expression" dxfId="241" priority="248">
      <formula>LEFT($B366,3)="Sum"</formula>
    </cfRule>
  </conditionalFormatting>
  <conditionalFormatting sqref="A366:G367">
    <cfRule type="expression" dxfId="240" priority="249">
      <formula>AND($A366="",$D366="")</formula>
    </cfRule>
  </conditionalFormatting>
  <conditionalFormatting sqref="H366:H367">
    <cfRule type="expression" dxfId="239" priority="246">
      <formula>LEFT($B366,3)="Sum"</formula>
    </cfRule>
  </conditionalFormatting>
  <conditionalFormatting sqref="H366:H367">
    <cfRule type="expression" dxfId="238" priority="247">
      <formula>AND($A366="",$D366="")</formula>
    </cfRule>
  </conditionalFormatting>
  <conditionalFormatting sqref="A372:G372">
    <cfRule type="expression" dxfId="237" priority="244">
      <formula>LEFT($B372,3)="Sum"</formula>
    </cfRule>
  </conditionalFormatting>
  <conditionalFormatting sqref="A372:G372">
    <cfRule type="expression" dxfId="236" priority="245">
      <formula>AND($A372="",$D372="")</formula>
    </cfRule>
  </conditionalFormatting>
  <conditionalFormatting sqref="H371:H372">
    <cfRule type="expression" dxfId="235" priority="242">
      <formula>LEFT($B371,3)="Sum"</formula>
    </cfRule>
  </conditionalFormatting>
  <conditionalFormatting sqref="H371:H372">
    <cfRule type="expression" dxfId="234" priority="243">
      <formula>AND($A371="",$D371="")</formula>
    </cfRule>
  </conditionalFormatting>
  <conditionalFormatting sqref="A379:G380">
    <cfRule type="expression" dxfId="233" priority="240">
      <formula>LEFT($B379,3)="Sum"</formula>
    </cfRule>
  </conditionalFormatting>
  <conditionalFormatting sqref="A379:G380">
    <cfRule type="expression" dxfId="232" priority="241">
      <formula>AND($A379="",$D379="")</formula>
    </cfRule>
  </conditionalFormatting>
  <conditionalFormatting sqref="H379:H380">
    <cfRule type="expression" dxfId="231" priority="238">
      <formula>LEFT($B379,3)="Sum"</formula>
    </cfRule>
  </conditionalFormatting>
  <conditionalFormatting sqref="H379:H380">
    <cfRule type="expression" dxfId="230" priority="239">
      <formula>AND($A379="",$D379="")</formula>
    </cfRule>
  </conditionalFormatting>
  <conditionalFormatting sqref="A384:G385">
    <cfRule type="expression" dxfId="229" priority="236">
      <formula>LEFT($B384,3)="Sum"</formula>
    </cfRule>
  </conditionalFormatting>
  <conditionalFormatting sqref="A384:G385">
    <cfRule type="expression" dxfId="228" priority="237">
      <formula>AND($A384="",$D384="")</formula>
    </cfRule>
  </conditionalFormatting>
  <conditionalFormatting sqref="H384:H385">
    <cfRule type="expression" dxfId="227" priority="234">
      <formula>LEFT($B384,3)="Sum"</formula>
    </cfRule>
  </conditionalFormatting>
  <conditionalFormatting sqref="H384:H385">
    <cfRule type="expression" dxfId="226" priority="235">
      <formula>AND($A384="",$D384="")</formula>
    </cfRule>
  </conditionalFormatting>
  <conditionalFormatting sqref="A394:G394">
    <cfRule type="expression" dxfId="225" priority="232">
      <formula>LEFT($B394,3)="Sum"</formula>
    </cfRule>
  </conditionalFormatting>
  <conditionalFormatting sqref="A394:G394">
    <cfRule type="expression" dxfId="224" priority="233">
      <formula>AND($A394="",$D394="")</formula>
    </cfRule>
  </conditionalFormatting>
  <conditionalFormatting sqref="H393:H394">
    <cfRule type="expression" dxfId="223" priority="230">
      <formula>LEFT($B393,3)="Sum"</formula>
    </cfRule>
  </conditionalFormatting>
  <conditionalFormatting sqref="H393:H394">
    <cfRule type="expression" dxfId="222" priority="231">
      <formula>AND($A393="",$D393="")</formula>
    </cfRule>
  </conditionalFormatting>
  <conditionalFormatting sqref="A399:G400">
    <cfRule type="expression" dxfId="221" priority="228">
      <formula>LEFT($B399,3)="Sum"</formula>
    </cfRule>
  </conditionalFormatting>
  <conditionalFormatting sqref="A399:G400">
    <cfRule type="expression" dxfId="220" priority="229">
      <formula>AND($A399="",$D399="")</formula>
    </cfRule>
  </conditionalFormatting>
  <conditionalFormatting sqref="H399:H400">
    <cfRule type="expression" dxfId="219" priority="226">
      <formula>LEFT($B399,3)="Sum"</formula>
    </cfRule>
  </conditionalFormatting>
  <conditionalFormatting sqref="H399:H400">
    <cfRule type="expression" dxfId="218" priority="227">
      <formula>AND($A399="",$D399="")</formula>
    </cfRule>
  </conditionalFormatting>
  <conditionalFormatting sqref="A417:G417">
    <cfRule type="expression" dxfId="217" priority="224">
      <formula>LEFT($B417,3)="Sum"</formula>
    </cfRule>
  </conditionalFormatting>
  <conditionalFormatting sqref="A417:G417">
    <cfRule type="expression" dxfId="216" priority="225">
      <formula>AND($A417="",$D417="")</formula>
    </cfRule>
  </conditionalFormatting>
  <conditionalFormatting sqref="H416:H417">
    <cfRule type="expression" dxfId="215" priority="222">
      <formula>LEFT($B416,3)="Sum"</formula>
    </cfRule>
  </conditionalFormatting>
  <conditionalFormatting sqref="H416:H417">
    <cfRule type="expression" dxfId="214" priority="223">
      <formula>AND($A416="",$D416="")</formula>
    </cfRule>
  </conditionalFormatting>
  <conditionalFormatting sqref="A434:G434">
    <cfRule type="expression" dxfId="213" priority="216">
      <formula>LEFT($B434,3)="Sum"</formula>
    </cfRule>
  </conditionalFormatting>
  <conditionalFormatting sqref="A434:G434">
    <cfRule type="expression" dxfId="212" priority="217">
      <formula>AND($A434="",$D434="")</formula>
    </cfRule>
  </conditionalFormatting>
  <conditionalFormatting sqref="H433:H434">
    <cfRule type="expression" dxfId="211" priority="214">
      <formula>LEFT($B433,3)="Sum"</formula>
    </cfRule>
  </conditionalFormatting>
  <conditionalFormatting sqref="H433:H434">
    <cfRule type="expression" dxfId="210" priority="215">
      <formula>AND($A433="",$D433="")</formula>
    </cfRule>
  </conditionalFormatting>
  <conditionalFormatting sqref="A451:G451">
    <cfRule type="expression" dxfId="209" priority="212">
      <formula>LEFT($B451,3)="Sum"</formula>
    </cfRule>
  </conditionalFormatting>
  <conditionalFormatting sqref="A451:G451">
    <cfRule type="expression" dxfId="208" priority="213">
      <formula>AND($A451="",$D451="")</formula>
    </cfRule>
  </conditionalFormatting>
  <conditionalFormatting sqref="H450:H451">
    <cfRule type="expression" dxfId="207" priority="210">
      <formula>LEFT($B450,3)="Sum"</formula>
    </cfRule>
  </conditionalFormatting>
  <conditionalFormatting sqref="H450:H451">
    <cfRule type="expression" dxfId="206" priority="211">
      <formula>AND($A450="",$D450="")</formula>
    </cfRule>
  </conditionalFormatting>
  <conditionalFormatting sqref="A463:G463">
    <cfRule type="expression" dxfId="205" priority="208">
      <formula>LEFT($B463,3)="Sum"</formula>
    </cfRule>
  </conditionalFormatting>
  <conditionalFormatting sqref="A463:G463">
    <cfRule type="expression" dxfId="204" priority="209">
      <formula>AND($A463="",$D463="")</formula>
    </cfRule>
  </conditionalFormatting>
  <conditionalFormatting sqref="H462:H463">
    <cfRule type="expression" dxfId="203" priority="206">
      <formula>LEFT($B462,3)="Sum"</formula>
    </cfRule>
  </conditionalFormatting>
  <conditionalFormatting sqref="H462:H463">
    <cfRule type="expression" dxfId="202" priority="207">
      <formula>AND($A462="",$D462="")</formula>
    </cfRule>
  </conditionalFormatting>
  <conditionalFormatting sqref="A476:G476">
    <cfRule type="expression" dxfId="201" priority="200">
      <formula>LEFT($B476,3)="Sum"</formula>
    </cfRule>
  </conditionalFormatting>
  <conditionalFormatting sqref="A476:G476">
    <cfRule type="expression" dxfId="200" priority="201">
      <formula>AND($A476="",$D476="")</formula>
    </cfRule>
  </conditionalFormatting>
  <conditionalFormatting sqref="H475:H476">
    <cfRule type="expression" dxfId="199" priority="198">
      <formula>LEFT($B475,3)="Sum"</formula>
    </cfRule>
  </conditionalFormatting>
  <conditionalFormatting sqref="H475:H476">
    <cfRule type="expression" dxfId="198" priority="199">
      <formula>AND($A475="",$D475="")</formula>
    </cfRule>
  </conditionalFormatting>
  <conditionalFormatting sqref="A487:G487">
    <cfRule type="expression" dxfId="197" priority="196">
      <formula>LEFT($B487,3)="Sum"</formula>
    </cfRule>
  </conditionalFormatting>
  <conditionalFormatting sqref="A487:G487">
    <cfRule type="expression" dxfId="196" priority="197">
      <formula>AND($A487="",$D487="")</formula>
    </cfRule>
  </conditionalFormatting>
  <conditionalFormatting sqref="H486:H487">
    <cfRule type="expression" dxfId="195" priority="194">
      <formula>LEFT($B486,3)="Sum"</formula>
    </cfRule>
  </conditionalFormatting>
  <conditionalFormatting sqref="H486:H487">
    <cfRule type="expression" dxfId="194" priority="195">
      <formula>AND($A486="",$D486="")</formula>
    </cfRule>
  </conditionalFormatting>
  <conditionalFormatting sqref="A22:G22">
    <cfRule type="expression" dxfId="193" priority="192">
      <formula>LEFT($B22,3)="Sum"</formula>
    </cfRule>
  </conditionalFormatting>
  <conditionalFormatting sqref="A22:G22">
    <cfRule type="expression" dxfId="192" priority="193">
      <formula>AND($A22="",$D22="")</formula>
    </cfRule>
  </conditionalFormatting>
  <conditionalFormatting sqref="H21:H22">
    <cfRule type="expression" dxfId="191" priority="190">
      <formula>LEFT($B21,3)="Sum"</formula>
    </cfRule>
  </conditionalFormatting>
  <conditionalFormatting sqref="H21:H22">
    <cfRule type="expression" dxfId="190" priority="191">
      <formula>AND($A21="",$D21="")</formula>
    </cfRule>
  </conditionalFormatting>
  <conditionalFormatting sqref="A39:G39">
    <cfRule type="expression" dxfId="189" priority="188">
      <formula>LEFT($B39,3)="Sum"</formula>
    </cfRule>
  </conditionalFormatting>
  <conditionalFormatting sqref="A39:G39">
    <cfRule type="expression" dxfId="188" priority="189">
      <formula>AND($A39="",$D39="")</formula>
    </cfRule>
  </conditionalFormatting>
  <conditionalFormatting sqref="H39">
    <cfRule type="expression" dxfId="187" priority="186">
      <formula>LEFT($B39,3)="Sum"</formula>
    </cfRule>
  </conditionalFormatting>
  <conditionalFormatting sqref="H39">
    <cfRule type="expression" dxfId="186" priority="187">
      <formula>AND($A39="",$D39="")</formula>
    </cfRule>
  </conditionalFormatting>
  <conditionalFormatting sqref="A47:G47">
    <cfRule type="expression" dxfId="185" priority="184">
      <formula>LEFT($B47,3)="Sum"</formula>
    </cfRule>
  </conditionalFormatting>
  <conditionalFormatting sqref="A47:G47">
    <cfRule type="expression" dxfId="184" priority="185">
      <formula>AND($A47="",$D47="")</formula>
    </cfRule>
  </conditionalFormatting>
  <conditionalFormatting sqref="H46:H47">
    <cfRule type="expression" dxfId="183" priority="182">
      <formula>LEFT($B46,3)="Sum"</formula>
    </cfRule>
  </conditionalFormatting>
  <conditionalFormatting sqref="H46:H47">
    <cfRule type="expression" dxfId="182" priority="183">
      <formula>AND($A46="",$D46="")</formula>
    </cfRule>
  </conditionalFormatting>
  <conditionalFormatting sqref="A66:G66">
    <cfRule type="expression" dxfId="181" priority="180">
      <formula>LEFT($B66,3)="Sum"</formula>
    </cfRule>
  </conditionalFormatting>
  <conditionalFormatting sqref="A66:G66">
    <cfRule type="expression" dxfId="180" priority="181">
      <formula>AND($A66="",$D66="")</formula>
    </cfRule>
  </conditionalFormatting>
  <conditionalFormatting sqref="H65:H66">
    <cfRule type="expression" dxfId="179" priority="178">
      <formula>LEFT($B65,3)="Sum"</formula>
    </cfRule>
  </conditionalFormatting>
  <conditionalFormatting sqref="H65:H66">
    <cfRule type="expression" dxfId="178" priority="179">
      <formula>AND($A65="",$D65="")</formula>
    </cfRule>
  </conditionalFormatting>
  <conditionalFormatting sqref="A78:G78">
    <cfRule type="expression" dxfId="177" priority="176">
      <formula>LEFT($B78,3)="Sum"</formula>
    </cfRule>
  </conditionalFormatting>
  <conditionalFormatting sqref="A78:G78">
    <cfRule type="expression" dxfId="176" priority="177">
      <formula>AND($A78="",$D78="")</formula>
    </cfRule>
  </conditionalFormatting>
  <conditionalFormatting sqref="H77:H78">
    <cfRule type="expression" dxfId="175" priority="174">
      <formula>LEFT($B77,3)="Sum"</formula>
    </cfRule>
  </conditionalFormatting>
  <conditionalFormatting sqref="H77:H78">
    <cfRule type="expression" dxfId="174" priority="175">
      <formula>AND($A77="",$D77="")</formula>
    </cfRule>
  </conditionalFormatting>
  <conditionalFormatting sqref="A21:G21">
    <cfRule type="expression" dxfId="173" priority="172">
      <formula>LEFT($B21,3)="Sum"</formula>
    </cfRule>
  </conditionalFormatting>
  <conditionalFormatting sqref="A21:G21">
    <cfRule type="expression" dxfId="172" priority="173">
      <formula>AND($A21="",$D21="")</formula>
    </cfRule>
  </conditionalFormatting>
  <conditionalFormatting sqref="A38:G38">
    <cfRule type="expression" dxfId="171" priority="170">
      <formula>LEFT($B38,3)="Sum"</formula>
    </cfRule>
  </conditionalFormatting>
  <conditionalFormatting sqref="A38:G38">
    <cfRule type="expression" dxfId="170" priority="171">
      <formula>AND($A38="",$D38="")</formula>
    </cfRule>
  </conditionalFormatting>
  <conditionalFormatting sqref="H38">
    <cfRule type="expression" dxfId="169" priority="168">
      <formula>LEFT($B38,3)="Sum"</formula>
    </cfRule>
  </conditionalFormatting>
  <conditionalFormatting sqref="H38">
    <cfRule type="expression" dxfId="168" priority="169">
      <formula>AND($A38="",$D38="")</formula>
    </cfRule>
  </conditionalFormatting>
  <conditionalFormatting sqref="A46:G46">
    <cfRule type="expression" dxfId="167" priority="166">
      <formula>LEFT($B46,3)="Sum"</formula>
    </cfRule>
  </conditionalFormatting>
  <conditionalFormatting sqref="A46:G46">
    <cfRule type="expression" dxfId="166" priority="167">
      <formula>AND($A46="",$D46="")</formula>
    </cfRule>
  </conditionalFormatting>
  <conditionalFormatting sqref="A65:G65">
    <cfRule type="expression" dxfId="165" priority="164">
      <formula>LEFT($B65,3)="Sum"</formula>
    </cfRule>
  </conditionalFormatting>
  <conditionalFormatting sqref="A65:G65">
    <cfRule type="expression" dxfId="164" priority="165">
      <formula>AND($A65="",$D65="")</formula>
    </cfRule>
  </conditionalFormatting>
  <conditionalFormatting sqref="A77:G77">
    <cfRule type="expression" dxfId="163" priority="162">
      <formula>LEFT($B77,3)="Sum"</formula>
    </cfRule>
  </conditionalFormatting>
  <conditionalFormatting sqref="A77:G77">
    <cfRule type="expression" dxfId="162" priority="163">
      <formula>AND($A77="",$D77="")</formula>
    </cfRule>
  </conditionalFormatting>
  <conditionalFormatting sqref="A104:G104">
    <cfRule type="expression" dxfId="161" priority="160">
      <formula>LEFT($B104,3)="Sum"</formula>
    </cfRule>
  </conditionalFormatting>
  <conditionalFormatting sqref="A104:G104">
    <cfRule type="expression" dxfId="160" priority="161">
      <formula>AND($A104="",$D104="")</formula>
    </cfRule>
  </conditionalFormatting>
  <conditionalFormatting sqref="H104">
    <cfRule type="expression" dxfId="159" priority="158">
      <formula>LEFT($B104,3)="Sum"</formula>
    </cfRule>
  </conditionalFormatting>
  <conditionalFormatting sqref="H104">
    <cfRule type="expression" dxfId="158" priority="159">
      <formula>AND($A104="",$D104="")</formula>
    </cfRule>
  </conditionalFormatting>
  <conditionalFormatting sqref="A121:G121">
    <cfRule type="expression" dxfId="157" priority="156">
      <formula>LEFT($B121,3)="Sum"</formula>
    </cfRule>
  </conditionalFormatting>
  <conditionalFormatting sqref="A121:G121">
    <cfRule type="expression" dxfId="156" priority="157">
      <formula>AND($A121="",$D121="")</formula>
    </cfRule>
  </conditionalFormatting>
  <conditionalFormatting sqref="A143:G143">
    <cfRule type="expression" dxfId="155" priority="154">
      <formula>LEFT($B143,3)="Sum"</formula>
    </cfRule>
  </conditionalFormatting>
  <conditionalFormatting sqref="A143:G143">
    <cfRule type="expression" dxfId="154" priority="155">
      <formula>AND($A143="",$D143="")</formula>
    </cfRule>
  </conditionalFormatting>
  <conditionalFormatting sqref="A154:G154">
    <cfRule type="expression" dxfId="153" priority="152">
      <formula>LEFT($B154,3)="Sum"</formula>
    </cfRule>
  </conditionalFormatting>
  <conditionalFormatting sqref="A154:G154">
    <cfRule type="expression" dxfId="152" priority="153">
      <formula>AND($A154="",$D154="")</formula>
    </cfRule>
  </conditionalFormatting>
  <conditionalFormatting sqref="A169:G169">
    <cfRule type="expression" dxfId="151" priority="150">
      <formula>LEFT($B169,3)="Sum"</formula>
    </cfRule>
  </conditionalFormatting>
  <conditionalFormatting sqref="A169:G169">
    <cfRule type="expression" dxfId="150" priority="151">
      <formula>AND($A169="",$D169="")</formula>
    </cfRule>
  </conditionalFormatting>
  <conditionalFormatting sqref="A175:G175">
    <cfRule type="expression" dxfId="149" priority="148">
      <formula>LEFT($B175,3)="Sum"</formula>
    </cfRule>
  </conditionalFormatting>
  <conditionalFormatting sqref="A175:G175">
    <cfRule type="expression" dxfId="148" priority="149">
      <formula>AND($A175="",$D175="")</formula>
    </cfRule>
  </conditionalFormatting>
  <conditionalFormatting sqref="A182:G182">
    <cfRule type="expression" dxfId="147" priority="146">
      <formula>LEFT($B182,3)="Sum"</formula>
    </cfRule>
  </conditionalFormatting>
  <conditionalFormatting sqref="A182:G182">
    <cfRule type="expression" dxfId="146" priority="147">
      <formula>AND($A182="",$D182="")</formula>
    </cfRule>
  </conditionalFormatting>
  <conditionalFormatting sqref="A193:G193">
    <cfRule type="expression" dxfId="145" priority="144">
      <formula>LEFT($B193,3)="Sum"</formula>
    </cfRule>
  </conditionalFormatting>
  <conditionalFormatting sqref="A193:G193">
    <cfRule type="expression" dxfId="144" priority="145">
      <formula>AND($A193="",$D193="")</formula>
    </cfRule>
  </conditionalFormatting>
  <conditionalFormatting sqref="D223">
    <cfRule type="expression" dxfId="143" priority="142">
      <formula>LEFT($B223,3)="Sum"</formula>
    </cfRule>
  </conditionalFormatting>
  <conditionalFormatting sqref="D223">
    <cfRule type="expression" dxfId="142" priority="143">
      <formula>AND($A223="",$D223="")</formula>
    </cfRule>
  </conditionalFormatting>
  <conditionalFormatting sqref="E223">
    <cfRule type="expression" dxfId="141" priority="140">
      <formula>LEFT($B223,3)="Sum"</formula>
    </cfRule>
  </conditionalFormatting>
  <conditionalFormatting sqref="E223">
    <cfRule type="expression" dxfId="140" priority="141">
      <formula>AND($A223="",$D223="")</formula>
    </cfRule>
  </conditionalFormatting>
  <conditionalFormatting sqref="F223">
    <cfRule type="expression" dxfId="139" priority="138">
      <formula>LEFT($B223,3)="Sum"</formula>
    </cfRule>
  </conditionalFormatting>
  <conditionalFormatting sqref="F223">
    <cfRule type="expression" dxfId="138" priority="139">
      <formula>AND($A223="",$D223="")</formula>
    </cfRule>
  </conditionalFormatting>
  <conditionalFormatting sqref="G223">
    <cfRule type="expression" dxfId="137" priority="136">
      <formula>LEFT($B223,3)="Sum"</formula>
    </cfRule>
  </conditionalFormatting>
  <conditionalFormatting sqref="G223">
    <cfRule type="expression" dxfId="136" priority="137">
      <formula>AND($A223="",$D223="")</formula>
    </cfRule>
  </conditionalFormatting>
  <conditionalFormatting sqref="A203:G203">
    <cfRule type="expression" dxfId="135" priority="134">
      <formula>LEFT($B203,3)="Sum"</formula>
    </cfRule>
  </conditionalFormatting>
  <conditionalFormatting sqref="A203:G203">
    <cfRule type="expression" dxfId="134" priority="135">
      <formula>AND($A203="",$D203="")</formula>
    </cfRule>
  </conditionalFormatting>
  <conditionalFormatting sqref="A209:G209">
    <cfRule type="expression" dxfId="133" priority="132">
      <formula>LEFT($B209,3)="Sum"</formula>
    </cfRule>
  </conditionalFormatting>
  <conditionalFormatting sqref="A209:G209">
    <cfRule type="expression" dxfId="132" priority="133">
      <formula>AND($A209="",$D209="")</formula>
    </cfRule>
  </conditionalFormatting>
  <conditionalFormatting sqref="A215:G215">
    <cfRule type="expression" dxfId="131" priority="130">
      <formula>LEFT($B215,3)="Sum"</formula>
    </cfRule>
  </conditionalFormatting>
  <conditionalFormatting sqref="A215:G215">
    <cfRule type="expression" dxfId="130" priority="131">
      <formula>AND($A215="",$D215="")</formula>
    </cfRule>
  </conditionalFormatting>
  <conditionalFormatting sqref="A228:G228">
    <cfRule type="expression" dxfId="129" priority="128">
      <formula>LEFT($B228,3)="Sum"</formula>
    </cfRule>
  </conditionalFormatting>
  <conditionalFormatting sqref="A228:G228">
    <cfRule type="expression" dxfId="128" priority="129">
      <formula>AND($A228="",$D228="")</formula>
    </cfRule>
  </conditionalFormatting>
  <conditionalFormatting sqref="A236:G236">
    <cfRule type="expression" dxfId="127" priority="126">
      <formula>LEFT($B236,3)="Sum"</formula>
    </cfRule>
  </conditionalFormatting>
  <conditionalFormatting sqref="A236:G236">
    <cfRule type="expression" dxfId="126" priority="127">
      <formula>AND($A236="",$D236="")</formula>
    </cfRule>
  </conditionalFormatting>
  <conditionalFormatting sqref="A255:G255">
    <cfRule type="expression" dxfId="125" priority="124">
      <formula>LEFT($B255,3)="Sum"</formula>
    </cfRule>
  </conditionalFormatting>
  <conditionalFormatting sqref="A255:G255">
    <cfRule type="expression" dxfId="124" priority="125">
      <formula>AND($A255="",$D255="")</formula>
    </cfRule>
  </conditionalFormatting>
  <conditionalFormatting sqref="A273:G273">
    <cfRule type="expression" dxfId="123" priority="122">
      <formula>LEFT($B273,3)="Sum"</formula>
    </cfRule>
  </conditionalFormatting>
  <conditionalFormatting sqref="A273:G273">
    <cfRule type="expression" dxfId="122" priority="123">
      <formula>AND($A273="",$D273="")</formula>
    </cfRule>
  </conditionalFormatting>
  <conditionalFormatting sqref="D281">
    <cfRule type="expression" dxfId="121" priority="120">
      <formula>LEFT($B281,3)="Sum"</formula>
    </cfRule>
  </conditionalFormatting>
  <conditionalFormatting sqref="D281">
    <cfRule type="expression" dxfId="120" priority="121">
      <formula>AND($A281="",$D281="")</formula>
    </cfRule>
  </conditionalFormatting>
  <conditionalFormatting sqref="E281">
    <cfRule type="expression" dxfId="119" priority="118">
      <formula>LEFT($B281,3)="Sum"</formula>
    </cfRule>
  </conditionalFormatting>
  <conditionalFormatting sqref="E281">
    <cfRule type="expression" dxfId="118" priority="119">
      <formula>AND($A281="",$D281="")</formula>
    </cfRule>
  </conditionalFormatting>
  <conditionalFormatting sqref="F281">
    <cfRule type="expression" dxfId="117" priority="116">
      <formula>LEFT($B281,3)="Sum"</formula>
    </cfRule>
  </conditionalFormatting>
  <conditionalFormatting sqref="F281">
    <cfRule type="expression" dxfId="116" priority="117">
      <formula>AND($A281="",$D281="")</formula>
    </cfRule>
  </conditionalFormatting>
  <conditionalFormatting sqref="G281">
    <cfRule type="expression" dxfId="115" priority="114">
      <formula>LEFT($B281,3)="Sum"</formula>
    </cfRule>
  </conditionalFormatting>
  <conditionalFormatting sqref="G281">
    <cfRule type="expression" dxfId="114" priority="115">
      <formula>AND($A281="",$D281="")</formula>
    </cfRule>
  </conditionalFormatting>
  <conditionalFormatting sqref="A284:G284">
    <cfRule type="expression" dxfId="113" priority="112">
      <formula>LEFT($B284,3)="Sum"</formula>
    </cfRule>
  </conditionalFormatting>
  <conditionalFormatting sqref="A284:G284">
    <cfRule type="expression" dxfId="112" priority="113">
      <formula>AND($A284="",$D284="")</formula>
    </cfRule>
  </conditionalFormatting>
  <conditionalFormatting sqref="A294:G294">
    <cfRule type="expression" dxfId="111" priority="110">
      <formula>LEFT($B294,3)="Sum"</formula>
    </cfRule>
  </conditionalFormatting>
  <conditionalFormatting sqref="A294:G294">
    <cfRule type="expression" dxfId="110" priority="111">
      <formula>AND($A294="",$D294="")</formula>
    </cfRule>
  </conditionalFormatting>
  <conditionalFormatting sqref="A300:G300">
    <cfRule type="expression" dxfId="109" priority="108">
      <formula>LEFT($B300,3)="Sum"</formula>
    </cfRule>
  </conditionalFormatting>
  <conditionalFormatting sqref="A300:G300">
    <cfRule type="expression" dxfId="108" priority="109">
      <formula>AND($A300="",$D300="")</formula>
    </cfRule>
  </conditionalFormatting>
  <conditionalFormatting sqref="D308">
    <cfRule type="expression" dxfId="107" priority="106">
      <formula>LEFT($B308,3)="Sum"</formula>
    </cfRule>
  </conditionalFormatting>
  <conditionalFormatting sqref="D308">
    <cfRule type="expression" dxfId="106" priority="107">
      <formula>AND($A308="",$D308="")</formula>
    </cfRule>
  </conditionalFormatting>
  <conditionalFormatting sqref="E308">
    <cfRule type="expression" dxfId="105" priority="104">
      <formula>LEFT($B308,3)="Sum"</formula>
    </cfRule>
  </conditionalFormatting>
  <conditionalFormatting sqref="E308">
    <cfRule type="expression" dxfId="104" priority="105">
      <formula>AND($A308="",$D308="")</formula>
    </cfRule>
  </conditionalFormatting>
  <conditionalFormatting sqref="F308">
    <cfRule type="expression" dxfId="103" priority="102">
      <formula>LEFT($B308,3)="Sum"</formula>
    </cfRule>
  </conditionalFormatting>
  <conditionalFormatting sqref="F308">
    <cfRule type="expression" dxfId="102" priority="103">
      <formula>AND($A308="",$D308="")</formula>
    </cfRule>
  </conditionalFormatting>
  <conditionalFormatting sqref="G308">
    <cfRule type="expression" dxfId="101" priority="100">
      <formula>LEFT($B308,3)="Sum"</formula>
    </cfRule>
  </conditionalFormatting>
  <conditionalFormatting sqref="G308">
    <cfRule type="expression" dxfId="100" priority="101">
      <formula>AND($A308="",$D308="")</formula>
    </cfRule>
  </conditionalFormatting>
  <conditionalFormatting sqref="A311:G311">
    <cfRule type="expression" dxfId="99" priority="98">
      <formula>LEFT($B311,3)="Sum"</formula>
    </cfRule>
  </conditionalFormatting>
  <conditionalFormatting sqref="A311:G311">
    <cfRule type="expression" dxfId="98" priority="99">
      <formula>AND($A311="",$D311="")</formula>
    </cfRule>
  </conditionalFormatting>
  <conditionalFormatting sqref="A318:G318">
    <cfRule type="expression" dxfId="97" priority="96">
      <formula>LEFT($B318,3)="Sum"</formula>
    </cfRule>
  </conditionalFormatting>
  <conditionalFormatting sqref="A318:G318">
    <cfRule type="expression" dxfId="96" priority="97">
      <formula>AND($A318="",$D318="")</formula>
    </cfRule>
  </conditionalFormatting>
  <conditionalFormatting sqref="D326">
    <cfRule type="expression" dxfId="95" priority="94">
      <formula>LEFT($B326,3)="Sum"</formula>
    </cfRule>
  </conditionalFormatting>
  <conditionalFormatting sqref="D326">
    <cfRule type="expression" dxfId="94" priority="95">
      <formula>AND($A326="",$D326="")</formula>
    </cfRule>
  </conditionalFormatting>
  <conditionalFormatting sqref="E326">
    <cfRule type="expression" dxfId="93" priority="92">
      <formula>LEFT($B326,3)="Sum"</formula>
    </cfRule>
  </conditionalFormatting>
  <conditionalFormatting sqref="E326">
    <cfRule type="expression" dxfId="92" priority="93">
      <formula>AND($A326="",$D326="")</formula>
    </cfRule>
  </conditionalFormatting>
  <conditionalFormatting sqref="F326">
    <cfRule type="expression" dxfId="91" priority="90">
      <formula>LEFT($B326,3)="Sum"</formula>
    </cfRule>
  </conditionalFormatting>
  <conditionalFormatting sqref="F326">
    <cfRule type="expression" dxfId="90" priority="91">
      <formula>AND($A326="",$D326="")</formula>
    </cfRule>
  </conditionalFormatting>
  <conditionalFormatting sqref="G326">
    <cfRule type="expression" dxfId="89" priority="88">
      <formula>LEFT($B326,3)="Sum"</formula>
    </cfRule>
  </conditionalFormatting>
  <conditionalFormatting sqref="G326">
    <cfRule type="expression" dxfId="88" priority="89">
      <formula>AND($A326="",$D326="")</formula>
    </cfRule>
  </conditionalFormatting>
  <conditionalFormatting sqref="D331">
    <cfRule type="expression" dxfId="87" priority="86">
      <formula>LEFT($B331,3)="Sum"</formula>
    </cfRule>
  </conditionalFormatting>
  <conditionalFormatting sqref="D331">
    <cfRule type="expression" dxfId="86" priority="87">
      <formula>AND($A331="",$D331="")</formula>
    </cfRule>
  </conditionalFormatting>
  <conditionalFormatting sqref="E331">
    <cfRule type="expression" dxfId="85" priority="84">
      <formula>LEFT($B331,3)="Sum"</formula>
    </cfRule>
  </conditionalFormatting>
  <conditionalFormatting sqref="E331">
    <cfRule type="expression" dxfId="84" priority="85">
      <formula>AND($A331="",$D331="")</formula>
    </cfRule>
  </conditionalFormatting>
  <conditionalFormatting sqref="F331">
    <cfRule type="expression" dxfId="83" priority="82">
      <formula>LEFT($B331,3)="Sum"</formula>
    </cfRule>
  </conditionalFormatting>
  <conditionalFormatting sqref="F331">
    <cfRule type="expression" dxfId="82" priority="83">
      <formula>AND($A331="",$D331="")</formula>
    </cfRule>
  </conditionalFormatting>
  <conditionalFormatting sqref="G331">
    <cfRule type="expression" dxfId="81" priority="80">
      <formula>LEFT($B331,3)="Sum"</formula>
    </cfRule>
  </conditionalFormatting>
  <conditionalFormatting sqref="G331">
    <cfRule type="expression" dxfId="80" priority="81">
      <formula>AND($A331="",$D331="")</formula>
    </cfRule>
  </conditionalFormatting>
  <conditionalFormatting sqref="D336">
    <cfRule type="expression" dxfId="79" priority="78">
      <formula>LEFT($B336,3)="Sum"</formula>
    </cfRule>
  </conditionalFormatting>
  <conditionalFormatting sqref="D336">
    <cfRule type="expression" dxfId="78" priority="79">
      <formula>AND($A336="",$D336="")</formula>
    </cfRule>
  </conditionalFormatting>
  <conditionalFormatting sqref="E336">
    <cfRule type="expression" dxfId="77" priority="76">
      <formula>LEFT($B336,3)="Sum"</formula>
    </cfRule>
  </conditionalFormatting>
  <conditionalFormatting sqref="E336">
    <cfRule type="expression" dxfId="76" priority="77">
      <formula>AND($A336="",$D336="")</formula>
    </cfRule>
  </conditionalFormatting>
  <conditionalFormatting sqref="F336">
    <cfRule type="expression" dxfId="75" priority="74">
      <formula>LEFT($B336,3)="Sum"</formula>
    </cfRule>
  </conditionalFormatting>
  <conditionalFormatting sqref="F336">
    <cfRule type="expression" dxfId="74" priority="75">
      <formula>AND($A336="",$D336="")</formula>
    </cfRule>
  </conditionalFormatting>
  <conditionalFormatting sqref="G336">
    <cfRule type="expression" dxfId="73" priority="72">
      <formula>LEFT($B336,3)="Sum"</formula>
    </cfRule>
  </conditionalFormatting>
  <conditionalFormatting sqref="G336">
    <cfRule type="expression" dxfId="72" priority="73">
      <formula>AND($A336="",$D336="")</formula>
    </cfRule>
  </conditionalFormatting>
  <conditionalFormatting sqref="D363">
    <cfRule type="expression" dxfId="71" priority="70">
      <formula>LEFT($B363,3)="Sum"</formula>
    </cfRule>
  </conditionalFormatting>
  <conditionalFormatting sqref="D363">
    <cfRule type="expression" dxfId="70" priority="71">
      <formula>AND($A363="",$D363="")</formula>
    </cfRule>
  </conditionalFormatting>
  <conditionalFormatting sqref="E363">
    <cfRule type="expression" dxfId="69" priority="68">
      <formula>LEFT($B363,3)="Sum"</formula>
    </cfRule>
  </conditionalFormatting>
  <conditionalFormatting sqref="E363">
    <cfRule type="expression" dxfId="68" priority="69">
      <formula>AND($A363="",$D363="")</formula>
    </cfRule>
  </conditionalFormatting>
  <conditionalFormatting sqref="F363">
    <cfRule type="expression" dxfId="67" priority="66">
      <formula>LEFT($B363,3)="Sum"</formula>
    </cfRule>
  </conditionalFormatting>
  <conditionalFormatting sqref="F363">
    <cfRule type="expression" dxfId="66" priority="67">
      <formula>AND($A363="",$D363="")</formula>
    </cfRule>
  </conditionalFormatting>
  <conditionalFormatting sqref="G363">
    <cfRule type="expression" dxfId="65" priority="64">
      <formula>LEFT($B363,3)="Sum"</formula>
    </cfRule>
  </conditionalFormatting>
  <conditionalFormatting sqref="G363">
    <cfRule type="expression" dxfId="64" priority="65">
      <formula>AND($A363="",$D363="")</formula>
    </cfRule>
  </conditionalFormatting>
  <conditionalFormatting sqref="D368">
    <cfRule type="expression" dxfId="63" priority="62">
      <formula>LEFT($B368,3)="Sum"</formula>
    </cfRule>
  </conditionalFormatting>
  <conditionalFormatting sqref="D368">
    <cfRule type="expression" dxfId="62" priority="63">
      <formula>AND($A368="",$D368="")</formula>
    </cfRule>
  </conditionalFormatting>
  <conditionalFormatting sqref="E368">
    <cfRule type="expression" dxfId="61" priority="60">
      <formula>LEFT($B368,3)="Sum"</formula>
    </cfRule>
  </conditionalFormatting>
  <conditionalFormatting sqref="E368">
    <cfRule type="expression" dxfId="60" priority="61">
      <formula>AND($A368="",$D368="")</formula>
    </cfRule>
  </conditionalFormatting>
  <conditionalFormatting sqref="F368">
    <cfRule type="expression" dxfId="59" priority="58">
      <formula>LEFT($B368,3)="Sum"</formula>
    </cfRule>
  </conditionalFormatting>
  <conditionalFormatting sqref="F368">
    <cfRule type="expression" dxfId="58" priority="59">
      <formula>AND($A368="",$D368="")</formula>
    </cfRule>
  </conditionalFormatting>
  <conditionalFormatting sqref="G368">
    <cfRule type="expression" dxfId="57" priority="56">
      <formula>LEFT($B368,3)="Sum"</formula>
    </cfRule>
  </conditionalFormatting>
  <conditionalFormatting sqref="G368">
    <cfRule type="expression" dxfId="56" priority="57">
      <formula>AND($A368="",$D368="")</formula>
    </cfRule>
  </conditionalFormatting>
  <conditionalFormatting sqref="A341:G341">
    <cfRule type="expression" dxfId="55" priority="54">
      <formula>LEFT($B341,3)="Sum"</formula>
    </cfRule>
  </conditionalFormatting>
  <conditionalFormatting sqref="A341:G341">
    <cfRule type="expression" dxfId="54" priority="55">
      <formula>AND($A341="",$D341="")</formula>
    </cfRule>
  </conditionalFormatting>
  <conditionalFormatting sqref="A355:G355">
    <cfRule type="expression" dxfId="53" priority="52">
      <formula>LEFT($B355,3)="Sum"</formula>
    </cfRule>
  </conditionalFormatting>
  <conditionalFormatting sqref="A355:G355">
    <cfRule type="expression" dxfId="52" priority="53">
      <formula>AND($A355="",$D355="")</formula>
    </cfRule>
  </conditionalFormatting>
  <conditionalFormatting sqref="A371:G371">
    <cfRule type="expression" dxfId="51" priority="50">
      <formula>LEFT($B371,3)="Sum"</formula>
    </cfRule>
  </conditionalFormatting>
  <conditionalFormatting sqref="A371:G371">
    <cfRule type="expression" dxfId="50" priority="51">
      <formula>AND($A371="",$D371="")</formula>
    </cfRule>
  </conditionalFormatting>
  <conditionalFormatting sqref="D381">
    <cfRule type="expression" dxfId="49" priority="48">
      <formula>LEFT($B381,3)="Sum"</formula>
    </cfRule>
  </conditionalFormatting>
  <conditionalFormatting sqref="D381">
    <cfRule type="expression" dxfId="48" priority="49">
      <formula>AND($A381="",$D381="")</formula>
    </cfRule>
  </conditionalFormatting>
  <conditionalFormatting sqref="E381">
    <cfRule type="expression" dxfId="47" priority="46">
      <formula>LEFT($B381,3)="Sum"</formula>
    </cfRule>
  </conditionalFormatting>
  <conditionalFormatting sqref="E381">
    <cfRule type="expression" dxfId="46" priority="47">
      <formula>AND($A381="",$D381="")</formula>
    </cfRule>
  </conditionalFormatting>
  <conditionalFormatting sqref="F381">
    <cfRule type="expression" dxfId="45" priority="44">
      <formula>LEFT($B381,3)="Sum"</formula>
    </cfRule>
  </conditionalFormatting>
  <conditionalFormatting sqref="F381">
    <cfRule type="expression" dxfId="44" priority="45">
      <formula>AND($A381="",$D381="")</formula>
    </cfRule>
  </conditionalFormatting>
  <conditionalFormatting sqref="G381">
    <cfRule type="expression" dxfId="43" priority="42">
      <formula>LEFT($B381,3)="Sum"</formula>
    </cfRule>
  </conditionalFormatting>
  <conditionalFormatting sqref="G381">
    <cfRule type="expression" dxfId="42" priority="43">
      <formula>AND($A381="",$D381="")</formula>
    </cfRule>
  </conditionalFormatting>
  <conditionalFormatting sqref="D386">
    <cfRule type="expression" dxfId="41" priority="40">
      <formula>LEFT($B386,3)="Sum"</formula>
    </cfRule>
  </conditionalFormatting>
  <conditionalFormatting sqref="D386">
    <cfRule type="expression" dxfId="40" priority="41">
      <formula>AND($A386="",$D386="")</formula>
    </cfRule>
  </conditionalFormatting>
  <conditionalFormatting sqref="E386">
    <cfRule type="expression" dxfId="39" priority="38">
      <formula>LEFT($B386,3)="Sum"</formula>
    </cfRule>
  </conditionalFormatting>
  <conditionalFormatting sqref="E386">
    <cfRule type="expression" dxfId="38" priority="39">
      <formula>AND($A386="",$D386="")</formula>
    </cfRule>
  </conditionalFormatting>
  <conditionalFormatting sqref="F386">
    <cfRule type="expression" dxfId="37" priority="36">
      <formula>LEFT($B386,3)="Sum"</formula>
    </cfRule>
  </conditionalFormatting>
  <conditionalFormatting sqref="F386">
    <cfRule type="expression" dxfId="36" priority="37">
      <formula>AND($A386="",$D386="")</formula>
    </cfRule>
  </conditionalFormatting>
  <conditionalFormatting sqref="G386">
    <cfRule type="expression" dxfId="35" priority="34">
      <formula>LEFT($B386,3)="Sum"</formula>
    </cfRule>
  </conditionalFormatting>
  <conditionalFormatting sqref="G386">
    <cfRule type="expression" dxfId="34" priority="35">
      <formula>AND($A386="",$D386="")</formula>
    </cfRule>
  </conditionalFormatting>
  <conditionalFormatting sqref="D401">
    <cfRule type="expression" dxfId="33" priority="32">
      <formula>LEFT($B401,3)="Sum"</formula>
    </cfRule>
  </conditionalFormatting>
  <conditionalFormatting sqref="D401">
    <cfRule type="expression" dxfId="32" priority="33">
      <formula>AND($A401="",$D401="")</formula>
    </cfRule>
  </conditionalFormatting>
  <conditionalFormatting sqref="E401">
    <cfRule type="expression" dxfId="31" priority="30">
      <formula>LEFT($B401,3)="Sum"</formula>
    </cfRule>
  </conditionalFormatting>
  <conditionalFormatting sqref="E401">
    <cfRule type="expression" dxfId="30" priority="31">
      <formula>AND($A401="",$D401="")</formula>
    </cfRule>
  </conditionalFormatting>
  <conditionalFormatting sqref="F401">
    <cfRule type="expression" dxfId="29" priority="28">
      <formula>LEFT($B401,3)="Sum"</formula>
    </cfRule>
  </conditionalFormatting>
  <conditionalFormatting sqref="F401">
    <cfRule type="expression" dxfId="28" priority="29">
      <formula>AND($A401="",$D401="")</formula>
    </cfRule>
  </conditionalFormatting>
  <conditionalFormatting sqref="G401">
    <cfRule type="expression" dxfId="27" priority="26">
      <formula>LEFT($B401,3)="Sum"</formula>
    </cfRule>
  </conditionalFormatting>
  <conditionalFormatting sqref="G401">
    <cfRule type="expression" dxfId="26" priority="27">
      <formula>AND($A401="",$D401="")</formula>
    </cfRule>
  </conditionalFormatting>
  <conditionalFormatting sqref="A393:G393">
    <cfRule type="expression" dxfId="25" priority="24">
      <formula>LEFT($B393,3)="Sum"</formula>
    </cfRule>
  </conditionalFormatting>
  <conditionalFormatting sqref="A393:G393">
    <cfRule type="expression" dxfId="24" priority="25">
      <formula>AND($A393="",$D393="")</formula>
    </cfRule>
  </conditionalFormatting>
  <conditionalFormatting sqref="A416:G416">
    <cfRule type="expression" dxfId="23" priority="22">
      <formula>LEFT($B416,3)="Sum"</formula>
    </cfRule>
  </conditionalFormatting>
  <conditionalFormatting sqref="A416:G416">
    <cfRule type="expression" dxfId="22" priority="23">
      <formula>AND($A416="",$D416="")</formula>
    </cfRule>
  </conditionalFormatting>
  <conditionalFormatting sqref="A433:G433">
    <cfRule type="expression" dxfId="21" priority="20">
      <formula>LEFT($B433,3)="Sum"</formula>
    </cfRule>
  </conditionalFormatting>
  <conditionalFormatting sqref="A433:G433">
    <cfRule type="expression" dxfId="20" priority="21">
      <formula>AND($A433="",$D433="")</formula>
    </cfRule>
  </conditionalFormatting>
  <conditionalFormatting sqref="A450:G450">
    <cfRule type="expression" dxfId="19" priority="18">
      <formula>LEFT($B450,3)="Sum"</formula>
    </cfRule>
  </conditionalFormatting>
  <conditionalFormatting sqref="A450:G450">
    <cfRule type="expression" dxfId="18" priority="19">
      <formula>AND($A450="",$D450="")</formula>
    </cfRule>
  </conditionalFormatting>
  <conditionalFormatting sqref="A462:G462">
    <cfRule type="expression" dxfId="17" priority="16">
      <formula>LEFT($B462,3)="Sum"</formula>
    </cfRule>
  </conditionalFormatting>
  <conditionalFormatting sqref="A462:G462">
    <cfRule type="expression" dxfId="16" priority="17">
      <formula>AND($A462="",$D462="")</formula>
    </cfRule>
  </conditionalFormatting>
  <conditionalFormatting sqref="A475:G475">
    <cfRule type="expression" dxfId="15" priority="14">
      <formula>LEFT($B475,3)="Sum"</formula>
    </cfRule>
  </conditionalFormatting>
  <conditionalFormatting sqref="A475:G475">
    <cfRule type="expression" dxfId="14" priority="15">
      <formula>AND($A475="",$D475="")</formula>
    </cfRule>
  </conditionalFormatting>
  <conditionalFormatting sqref="A486:G486">
    <cfRule type="expression" dxfId="13" priority="12">
      <formula>LEFT($B486,3)="Sum"</formula>
    </cfRule>
  </conditionalFormatting>
  <conditionalFormatting sqref="A486:G486">
    <cfRule type="expression" dxfId="12" priority="13">
      <formula>AND($A486="",$D486="")</formula>
    </cfRule>
  </conditionalFormatting>
  <conditionalFormatting sqref="B495:G495">
    <cfRule type="expression" dxfId="11" priority="647">
      <formula>AND($A495="",#REF!="")</formula>
    </cfRule>
  </conditionalFormatting>
  <conditionalFormatting sqref="B492:G492">
    <cfRule type="expression" dxfId="10" priority="11">
      <formula>LEFT($B492,3)="Sum"</formula>
    </cfRule>
  </conditionalFormatting>
  <conditionalFormatting sqref="A492">
    <cfRule type="expression" dxfId="9" priority="10">
      <formula>LEFT($B492,3)="Sum"</formula>
    </cfRule>
  </conditionalFormatting>
  <conditionalFormatting sqref="H492">
    <cfRule type="expression" dxfId="8" priority="9">
      <formula>LEFT($B492,3)="Sum"</formula>
    </cfRule>
  </conditionalFormatting>
  <conditionalFormatting sqref="D6:F6">
    <cfRule type="expression" dxfId="7" priority="8">
      <formula>LEFT($C6,3)="Sum"</formula>
    </cfRule>
  </conditionalFormatting>
  <conditionalFormatting sqref="G6">
    <cfRule type="expression" dxfId="6" priority="7">
      <formula>LEFT($B7,3)="Sum"</formula>
    </cfRule>
  </conditionalFormatting>
  <conditionalFormatting sqref="D337:G337">
    <cfRule type="expression" dxfId="5" priority="5">
      <formula>LEFT($B337,3)="Sum"</formula>
    </cfRule>
  </conditionalFormatting>
  <conditionalFormatting sqref="D337:G337">
    <cfRule type="expression" dxfId="4" priority="6">
      <formula>AND($A337="",$D337="")</formula>
    </cfRule>
  </conditionalFormatting>
  <conditionalFormatting sqref="D375:G375">
    <cfRule type="expression" dxfId="3" priority="3">
      <formula>LEFT($B375,3)="Sum"</formula>
    </cfRule>
  </conditionalFormatting>
  <conditionalFormatting sqref="D375:G375">
    <cfRule type="expression" dxfId="2" priority="4">
      <formula>AND($A375="",$D375="")</formula>
    </cfRule>
  </conditionalFormatting>
  <conditionalFormatting sqref="D490:G490">
    <cfRule type="expression" dxfId="1" priority="1">
      <formula>LEFT($B490,3)="Sum"</formula>
    </cfRule>
  </conditionalFormatting>
  <conditionalFormatting sqref="D490:G490">
    <cfRule type="expression" dxfId="0" priority="2">
      <formula>AND($A490="",$D490="")</formula>
    </cfRule>
  </conditionalFormatting>
  <pageMargins left="0.43307086614173229" right="0.19685039370078741" top="0.70866141732283472" bottom="0.59055118110236227" header="0.31496062992125984" footer="0.31496062992125984"/>
  <pageSetup paperSize="9" scale="83" orientation="portrait" r:id="rId1"/>
  <headerFooter>
    <oddFooter>&amp;C&amp;9Side &amp;P av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Oversikt DRT</vt:lpstr>
      <vt:lpstr>DRT med tiltak</vt:lpstr>
      <vt:lpstr>'Oversikt DRT'!Utskriftsområde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H. L. Vedøy</dc:creator>
  <cp:lastModifiedBy>Helene Reeve Moller</cp:lastModifiedBy>
  <cp:lastPrinted>2016-10-27T11:04:30Z</cp:lastPrinted>
  <dcterms:created xsi:type="dcterms:W3CDTF">2016-10-24T06:54:18Z</dcterms:created>
  <dcterms:modified xsi:type="dcterms:W3CDTF">2016-10-27T11:54:04Z</dcterms:modified>
</cp:coreProperties>
</file>